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Bilguun_ch\Desktop\Фина\Урт\"/>
    </mc:Choice>
  </mc:AlternateContent>
  <xr:revisionPtr revIDLastSave="0" documentId="13_ncr:1_{051EABBB-A7CD-475D-84F9-6F2CA02AB900}" xr6:coauthVersionLast="40" xr6:coauthVersionMax="40" xr10:uidLastSave="{00000000-0000-0000-0000-000000000000}"/>
  <bookViews>
    <workbookView xWindow="0" yWindow="0" windowWidth="20490" windowHeight="7545" firstSheet="18" activeTab="29" xr2:uid="{00000000-000D-0000-FFFF-FFFF00000000}"/>
  </bookViews>
  <sheets>
    <sheet name="i.04103" sheetId="1" r:id="rId1"/>
    <sheet name="i.04104" sheetId="2" r:id="rId2"/>
    <sheet name="i.04105" sheetId="3" r:id="rId3"/>
    <sheet name="i.04106" sheetId="4" r:id="rId4"/>
    <sheet name="i.04116" sheetId="5" r:id="rId5"/>
    <sheet name="i.04117" sheetId="6" r:id="rId6"/>
    <sheet name="i.04118a" sheetId="7" r:id="rId7"/>
    <sheet name="i.04118b" sheetId="8" r:id="rId8"/>
    <sheet name="i.04119a" sheetId="22" r:id="rId9"/>
    <sheet name="i.04119" sheetId="9" r:id="rId10"/>
    <sheet name="i.04120a" sheetId="24" r:id="rId11"/>
    <sheet name="i.04120" sheetId="10" r:id="rId12"/>
    <sheet name="i.04121" sheetId="11" r:id="rId13"/>
    <sheet name="i.04122" sheetId="12" r:id="rId14"/>
    <sheet name="i.04123" sheetId="13" r:id="rId15"/>
    <sheet name="Д5-В" sheetId="14" r:id="rId16"/>
    <sheet name="i.04125" sheetId="15" r:id="rId17"/>
    <sheet name="i.04126" sheetId="16" r:id="rId18"/>
    <sheet name="i.04127" sheetId="17" r:id="rId19"/>
    <sheet name="i.04128" sheetId="18" r:id="rId20"/>
    <sheet name="i.04129" sheetId="19" r:id="rId21"/>
    <sheet name="i.04144" sheetId="21" r:id="rId22"/>
    <sheet name="i.04146" sheetId="20" r:id="rId23"/>
    <sheet name="i.04149" sheetId="26" r:id="rId24"/>
    <sheet name="i.04149a" sheetId="28" r:id="rId25"/>
    <sheet name="i.04149b" sheetId="29" r:id="rId26"/>
    <sheet name="i04149c" sheetId="27" r:id="rId27"/>
    <sheet name="i.04149d" sheetId="31" r:id="rId28"/>
    <sheet name="i.04149e" sheetId="32" r:id="rId29"/>
    <sheet name="i.04152" sheetId="25" r:id="rId30"/>
    <sheet name="i.04153a" sheetId="33" r:id="rId31"/>
    <sheet name="i.04154" sheetId="34" r:id="rId32"/>
  </sheets>
  <externalReferences>
    <externalReference r:id="rId33"/>
  </externalReferences>
  <calcPr calcId="191029"/>
  <extLst>
    <ext xmlns:loext="http://schemas.libreoffice.org/" uri="{7626C862-2A13-11E5-B345-FEFF819CDC9F}">
      <loext:extCalcPr stringRefSyntax="CalcA1ExcelA1"/>
    </ext>
  </extLst>
</workbook>
</file>

<file path=xl/calcChain.xml><?xml version="1.0" encoding="utf-8"?>
<calcChain xmlns="http://schemas.openxmlformats.org/spreadsheetml/2006/main">
  <c r="H71" i="25" l="1"/>
  <c r="H70" i="25"/>
  <c r="F83" i="7" l="1"/>
  <c r="D83" i="7"/>
  <c r="B83" i="7"/>
  <c r="F81" i="7"/>
  <c r="F12" i="7" s="1"/>
  <c r="D81" i="7"/>
  <c r="B81" i="7"/>
  <c r="F79" i="7"/>
  <c r="D79" i="7"/>
  <c r="B79" i="7"/>
  <c r="B77" i="7"/>
  <c r="B75"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s="1"/>
  <c r="K12" i="7"/>
  <c r="I12" i="7"/>
  <c r="H12" i="7"/>
  <c r="G12" i="7"/>
  <c r="E12" i="7"/>
  <c r="D12" i="7"/>
  <c r="C12" i="7"/>
  <c r="I6" i="7"/>
  <c r="A6" i="7"/>
  <c r="C41" i="10" l="1"/>
  <c r="C42" i="10"/>
  <c r="C43" i="10" s="1"/>
  <c r="C44" i="10" s="1"/>
  <c r="C45" i="10" s="1"/>
  <c r="D160" i="22" l="1"/>
  <c r="D161" i="22"/>
  <c r="C160" i="22"/>
  <c r="C161" i="22"/>
  <c r="F89" i="25" l="1"/>
  <c r="D40" i="9" l="1"/>
  <c r="F19" i="25" l="1"/>
  <c r="D48" i="32"/>
  <c r="E48" i="32"/>
  <c r="F48" i="32"/>
  <c r="G48" i="32"/>
  <c r="H48" i="32"/>
  <c r="I48" i="32"/>
  <c r="C48" i="32"/>
  <c r="I47" i="32"/>
  <c r="H47" i="32"/>
  <c r="G47" i="32"/>
  <c r="F47" i="32"/>
  <c r="E47" i="32"/>
  <c r="D47" i="32"/>
  <c r="C47" i="32"/>
  <c r="I41" i="32"/>
  <c r="H41" i="32"/>
  <c r="G41" i="32"/>
  <c r="F41" i="32"/>
  <c r="E41" i="32"/>
  <c r="D41" i="32"/>
  <c r="C41" i="32"/>
  <c r="I35" i="32"/>
  <c r="H35" i="32"/>
  <c r="G35" i="32"/>
  <c r="F35" i="32"/>
  <c r="E35" i="32"/>
  <c r="D35" i="32"/>
  <c r="C35" i="32"/>
  <c r="I29" i="32"/>
  <c r="H29" i="32"/>
  <c r="G29" i="32"/>
  <c r="F29" i="32"/>
  <c r="E29" i="32"/>
  <c r="D29" i="32"/>
  <c r="C29" i="32"/>
  <c r="I23" i="32"/>
  <c r="H23" i="32"/>
  <c r="G23" i="32"/>
  <c r="F23" i="32"/>
  <c r="E23" i="32"/>
  <c r="D23" i="32"/>
  <c r="C23" i="32"/>
  <c r="C17" i="32"/>
  <c r="I17" i="32"/>
  <c r="H17" i="32"/>
  <c r="G17" i="32"/>
  <c r="F17" i="32"/>
  <c r="E17" i="32"/>
  <c r="D17" i="32"/>
  <c r="D48" i="31"/>
  <c r="E48" i="31"/>
  <c r="F48" i="31"/>
  <c r="G48" i="31"/>
  <c r="H48" i="31"/>
  <c r="I48" i="31"/>
  <c r="C48" i="31"/>
  <c r="D41" i="31"/>
  <c r="C41" i="31"/>
  <c r="I47" i="31"/>
  <c r="H47" i="31"/>
  <c r="G47" i="31"/>
  <c r="F47" i="31"/>
  <c r="E47" i="31"/>
  <c r="D47" i="31"/>
  <c r="C47" i="31"/>
  <c r="I41" i="31"/>
  <c r="H41" i="31"/>
  <c r="G41" i="31"/>
  <c r="F41" i="31"/>
  <c r="E41" i="31"/>
  <c r="I35" i="31"/>
  <c r="H35" i="31"/>
  <c r="G35" i="31"/>
  <c r="F35" i="31"/>
  <c r="E35" i="31"/>
  <c r="D35" i="31"/>
  <c r="C35" i="31"/>
  <c r="I29" i="31"/>
  <c r="H29" i="31"/>
  <c r="G29" i="31"/>
  <c r="F29" i="31"/>
  <c r="E29" i="31"/>
  <c r="D29" i="31"/>
  <c r="C29" i="31"/>
  <c r="I23" i="31"/>
  <c r="H23" i="31"/>
  <c r="G23" i="31"/>
  <c r="F23" i="31"/>
  <c r="E23" i="31"/>
  <c r="D23" i="31"/>
  <c r="C23" i="31"/>
  <c r="D17" i="31"/>
  <c r="C17" i="31"/>
  <c r="I17" i="31"/>
  <c r="H17" i="31"/>
  <c r="G17" i="31"/>
  <c r="F17" i="31"/>
  <c r="E17" i="31"/>
  <c r="D48" i="27"/>
  <c r="E48" i="27"/>
  <c r="F48" i="27"/>
  <c r="G48" i="27"/>
  <c r="H48" i="27"/>
  <c r="I48" i="27"/>
  <c r="C48" i="27"/>
  <c r="I47" i="27"/>
  <c r="H47" i="27"/>
  <c r="G47" i="27"/>
  <c r="F47" i="27"/>
  <c r="E47" i="27"/>
  <c r="D47" i="27"/>
  <c r="C47" i="27"/>
  <c r="I41" i="27"/>
  <c r="H41" i="27"/>
  <c r="G41" i="27"/>
  <c r="F41" i="27"/>
  <c r="E41" i="27"/>
  <c r="D41" i="27"/>
  <c r="C41" i="27"/>
  <c r="I35" i="27"/>
  <c r="H35" i="27"/>
  <c r="G35" i="27"/>
  <c r="F35" i="27"/>
  <c r="E35" i="27"/>
  <c r="D35" i="27"/>
  <c r="C35" i="27"/>
  <c r="I29" i="27"/>
  <c r="H29" i="27"/>
  <c r="G29" i="27"/>
  <c r="F29" i="27"/>
  <c r="E29" i="27"/>
  <c r="D29" i="27"/>
  <c r="C29" i="27"/>
  <c r="I23" i="27"/>
  <c r="H23" i="27"/>
  <c r="G23" i="27"/>
  <c r="F23" i="27"/>
  <c r="E23" i="27"/>
  <c r="D23" i="27"/>
  <c r="C23" i="27"/>
  <c r="I17" i="27"/>
  <c r="D17" i="27"/>
  <c r="E17" i="27"/>
  <c r="F17" i="27"/>
  <c r="G17" i="27"/>
  <c r="H17" i="27"/>
  <c r="C17" i="27"/>
  <c r="D47" i="29"/>
  <c r="E47" i="29"/>
  <c r="F47" i="29"/>
  <c r="C47" i="29"/>
  <c r="C46" i="29"/>
  <c r="F46" i="29"/>
  <c r="E46" i="29"/>
  <c r="D46" i="29"/>
  <c r="F40" i="29"/>
  <c r="E40" i="29"/>
  <c r="D40" i="29"/>
  <c r="C40" i="29"/>
  <c r="F34" i="29"/>
  <c r="E34" i="29"/>
  <c r="D34" i="29"/>
  <c r="C34" i="29"/>
  <c r="F28" i="29"/>
  <c r="E28" i="29"/>
  <c r="D28" i="29"/>
  <c r="C28" i="29"/>
  <c r="F22" i="29"/>
  <c r="E22" i="29"/>
  <c r="D22" i="29"/>
  <c r="C22" i="29"/>
  <c r="D16" i="29"/>
  <c r="E16" i="29"/>
  <c r="F16" i="29"/>
  <c r="C16" i="29"/>
  <c r="D47" i="26"/>
  <c r="E47" i="26"/>
  <c r="F47" i="26"/>
  <c r="C47" i="26"/>
  <c r="F46" i="26"/>
  <c r="E46" i="26"/>
  <c r="D46" i="26"/>
  <c r="C46" i="26"/>
  <c r="F40" i="26"/>
  <c r="E40" i="26"/>
  <c r="D40" i="26"/>
  <c r="C40" i="26"/>
  <c r="F34" i="26"/>
  <c r="E34" i="26"/>
  <c r="D34" i="26"/>
  <c r="C34" i="26"/>
  <c r="F28" i="26"/>
  <c r="E28" i="26"/>
  <c r="D28" i="26"/>
  <c r="C28" i="26"/>
  <c r="F22" i="26"/>
  <c r="E22" i="26"/>
  <c r="D22" i="26"/>
  <c r="C22" i="26"/>
  <c r="F16" i="26"/>
  <c r="D16" i="26"/>
  <c r="E16" i="26"/>
  <c r="C16" i="26"/>
  <c r="E47" i="28"/>
  <c r="D47" i="28"/>
  <c r="F47" i="28"/>
  <c r="C47" i="28"/>
  <c r="F46" i="28"/>
  <c r="E46" i="28"/>
  <c r="D46" i="28"/>
  <c r="C46" i="28"/>
  <c r="F40" i="28"/>
  <c r="E40" i="28"/>
  <c r="D40" i="28"/>
  <c r="C40" i="28"/>
  <c r="F34" i="28"/>
  <c r="E34" i="28"/>
  <c r="D34" i="28"/>
  <c r="C34" i="28"/>
  <c r="F28" i="28"/>
  <c r="E28" i="28"/>
  <c r="D28" i="28"/>
  <c r="C28" i="28"/>
  <c r="F22" i="28"/>
  <c r="E22" i="28"/>
  <c r="D22" i="28"/>
  <c r="C22" i="28"/>
  <c r="D16" i="28"/>
  <c r="E16" i="28"/>
  <c r="F16" i="28"/>
  <c r="C16" i="28"/>
  <c r="G9" i="6"/>
  <c r="E9" i="6"/>
  <c r="F9" i="6"/>
  <c r="D9" i="6"/>
  <c r="D10" i="3"/>
  <c r="D67" i="4" l="1"/>
  <c r="D53" i="4"/>
  <c r="H67" i="4"/>
  <c r="G67" i="4"/>
  <c r="F67" i="4"/>
  <c r="E67" i="4"/>
  <c r="H53" i="4"/>
  <c r="G53" i="4"/>
  <c r="F53" i="4"/>
  <c r="E53" i="4"/>
  <c r="D40" i="4"/>
  <c r="H40" i="4"/>
  <c r="G40" i="4"/>
  <c r="F40" i="4"/>
  <c r="I20" i="4"/>
  <c r="H20" i="4"/>
  <c r="G20" i="4"/>
  <c r="F20" i="4"/>
  <c r="E20" i="4"/>
  <c r="D20" i="4"/>
  <c r="Z26" i="34" l="1"/>
  <c r="Y26" i="34"/>
  <c r="X26" i="34"/>
  <c r="W26" i="34"/>
  <c r="V26" i="34"/>
  <c r="U26" i="34"/>
  <c r="T26" i="34"/>
  <c r="S26" i="34"/>
  <c r="R26" i="34"/>
  <c r="Q26" i="34"/>
  <c r="P26" i="34"/>
  <c r="O26" i="34"/>
  <c r="N26" i="34"/>
  <c r="M26" i="34"/>
  <c r="L26" i="34"/>
  <c r="K26" i="34"/>
  <c r="J26" i="34"/>
  <c r="I26" i="34"/>
  <c r="G26" i="34"/>
  <c r="F26" i="34"/>
  <c r="E26" i="34"/>
  <c r="D26" i="34"/>
  <c r="C26" i="34"/>
  <c r="W26" i="33"/>
  <c r="V26" i="33"/>
  <c r="U26" i="33"/>
  <c r="T26" i="33"/>
  <c r="S26" i="33"/>
  <c r="R26" i="33"/>
  <c r="Q26" i="33"/>
  <c r="P26" i="33"/>
  <c r="O26" i="33"/>
  <c r="N26" i="33"/>
  <c r="M26" i="33"/>
  <c r="L26" i="33"/>
  <c r="K26" i="33"/>
  <c r="J26" i="33"/>
  <c r="I26" i="33"/>
  <c r="H26" i="33"/>
  <c r="G26" i="33"/>
  <c r="F26" i="33"/>
  <c r="E26" i="33"/>
  <c r="F85" i="25" l="1"/>
  <c r="C18" i="16" l="1"/>
  <c r="F79" i="3"/>
  <c r="F87" i="25" l="1"/>
  <c r="A87" i="25"/>
  <c r="F86" i="25"/>
  <c r="F84" i="25"/>
  <c r="F83" i="25"/>
  <c r="F82" i="25"/>
  <c r="F81" i="25"/>
  <c r="F80" i="25"/>
  <c r="F79" i="25"/>
  <c r="F78" i="25"/>
  <c r="A78" i="25"/>
  <c r="A79" i="25" s="1"/>
  <c r="A80" i="25" s="1"/>
  <c r="A81" i="25" s="1"/>
  <c r="A82" i="25" s="1"/>
  <c r="A83" i="25" s="1"/>
  <c r="A84" i="25" s="1"/>
  <c r="A85" i="25" s="1"/>
  <c r="F77" i="25"/>
  <c r="E76" i="25"/>
  <c r="F76" i="25" s="1"/>
  <c r="F75" i="25"/>
  <c r="F74" i="25"/>
  <c r="F73" i="25"/>
  <c r="F72" i="25"/>
  <c r="F71" i="25"/>
  <c r="F70" i="25"/>
  <c r="F69" i="25"/>
  <c r="F68" i="25"/>
  <c r="F67" i="25"/>
  <c r="F66" i="25"/>
  <c r="F65" i="25"/>
  <c r="E65" i="25"/>
  <c r="D65" i="25"/>
  <c r="A65" i="25"/>
  <c r="A75" i="25" s="1"/>
  <c r="F64" i="25"/>
  <c r="B64" i="25"/>
  <c r="F63" i="25"/>
  <c r="B63" i="25"/>
  <c r="F62" i="25"/>
  <c r="B62" i="25"/>
  <c r="F61" i="25"/>
  <c r="B61" i="25"/>
  <c r="F60" i="25"/>
  <c r="B60" i="25"/>
  <c r="F59" i="25"/>
  <c r="B59" i="25"/>
  <c r="F58" i="25"/>
  <c r="B58" i="25"/>
  <c r="F57" i="25"/>
  <c r="B57" i="25"/>
  <c r="F56" i="25"/>
  <c r="B56" i="25"/>
  <c r="F55" i="25"/>
  <c r="B55" i="25"/>
  <c r="F54" i="25"/>
  <c r="B54" i="25"/>
  <c r="F53" i="25"/>
  <c r="B53" i="25"/>
  <c r="F52" i="25"/>
  <c r="B52" i="25"/>
  <c r="E51" i="25"/>
  <c r="F51" i="25" s="1"/>
  <c r="D51" i="25"/>
  <c r="F50" i="25"/>
  <c r="B50" i="25"/>
  <c r="F49" i="25"/>
  <c r="B49" i="25"/>
  <c r="F48" i="25"/>
  <c r="B48" i="25"/>
  <c r="F47" i="25"/>
  <c r="B47" i="25"/>
  <c r="F46" i="25"/>
  <c r="B46" i="25"/>
  <c r="F45" i="25"/>
  <c r="B45" i="25"/>
  <c r="F44" i="25"/>
  <c r="B44" i="25"/>
  <c r="F43" i="25"/>
  <c r="B43" i="25"/>
  <c r="F42" i="25"/>
  <c r="B42" i="25"/>
  <c r="F41" i="25"/>
  <c r="B41" i="25"/>
  <c r="F40" i="25"/>
  <c r="B40" i="25"/>
  <c r="F39" i="25"/>
  <c r="B39" i="25"/>
  <c r="F38" i="25"/>
  <c r="B38" i="25"/>
  <c r="E37" i="25"/>
  <c r="F37" i="25" s="1"/>
  <c r="D37" i="25"/>
  <c r="F36" i="25"/>
  <c r="B36" i="25"/>
  <c r="F35" i="25"/>
  <c r="B35" i="25"/>
  <c r="F34" i="25"/>
  <c r="B34" i="25"/>
  <c r="F33" i="25"/>
  <c r="B33" i="25"/>
  <c r="F32" i="25"/>
  <c r="B32" i="25"/>
  <c r="F31" i="25"/>
  <c r="B31" i="25"/>
  <c r="F30" i="25"/>
  <c r="B30" i="25"/>
  <c r="F29" i="25"/>
  <c r="B29" i="25"/>
  <c r="F28" i="25"/>
  <c r="B28" i="25"/>
  <c r="F27" i="25"/>
  <c r="B27" i="25"/>
  <c r="F26" i="25"/>
  <c r="B26" i="25"/>
  <c r="F25" i="25"/>
  <c r="B25" i="25"/>
  <c r="F24" i="25"/>
  <c r="B24" i="25"/>
  <c r="E23" i="25"/>
  <c r="D23" i="25"/>
  <c r="F23" i="25" s="1"/>
  <c r="A23" i="25"/>
  <c r="F22" i="25"/>
  <c r="B22" i="25"/>
  <c r="F21" i="25"/>
  <c r="B21" i="25"/>
  <c r="F20" i="25"/>
  <c r="B20" i="25"/>
  <c r="B19" i="25"/>
  <c r="F18" i="25"/>
  <c r="B18" i="25"/>
  <c r="F17" i="25"/>
  <c r="B17" i="25"/>
  <c r="F16" i="25"/>
  <c r="B16" i="25"/>
  <c r="F15" i="25"/>
  <c r="B15" i="25"/>
  <c r="F14" i="25"/>
  <c r="B14" i="25"/>
  <c r="F13" i="25"/>
  <c r="B13" i="25"/>
  <c r="F12" i="25"/>
  <c r="B12" i="25"/>
  <c r="F11" i="25"/>
  <c r="B11" i="25"/>
  <c r="F10" i="25"/>
  <c r="C10" i="25"/>
  <c r="C11" i="25" s="1"/>
  <c r="C12" i="25" s="1"/>
  <c r="C13" i="25" s="1"/>
  <c r="C14" i="25" s="1"/>
  <c r="C15" i="25" s="1"/>
  <c r="C16" i="25" s="1"/>
  <c r="C17" i="25" s="1"/>
  <c r="C18" i="25" s="1"/>
  <c r="C19" i="25" s="1"/>
  <c r="C20" i="25" s="1"/>
  <c r="C21" i="25" s="1"/>
  <c r="C22" i="25" s="1"/>
  <c r="C23" i="25" s="1"/>
  <c r="C24" i="25" s="1"/>
  <c r="C25" i="25" s="1"/>
  <c r="C26" i="25" s="1"/>
  <c r="C27" i="25" s="1"/>
  <c r="C28" i="25" s="1"/>
  <c r="C29" i="25" s="1"/>
  <c r="C30" i="25" s="1"/>
  <c r="C31" i="25" s="1"/>
  <c r="C32" i="25" s="1"/>
  <c r="C33" i="25" s="1"/>
  <c r="C34" i="25" s="1"/>
  <c r="C35" i="25" s="1"/>
  <c r="C36" i="25" s="1"/>
  <c r="C37" i="25" s="1"/>
  <c r="C38" i="25" s="1"/>
  <c r="C39" i="25" s="1"/>
  <c r="C40" i="25" s="1"/>
  <c r="C41" i="25" s="1"/>
  <c r="C42" i="25" s="1"/>
  <c r="C43" i="25" s="1"/>
  <c r="C44" i="25" s="1"/>
  <c r="C45" i="25" s="1"/>
  <c r="C46" i="25" s="1"/>
  <c r="C47" i="25" s="1"/>
  <c r="C48" i="25" s="1"/>
  <c r="C49" i="25" s="1"/>
  <c r="C50" i="25" s="1"/>
  <c r="C51" i="25" s="1"/>
  <c r="C52" i="25" s="1"/>
  <c r="C53" i="25" s="1"/>
  <c r="C54" i="25" s="1"/>
  <c r="C55" i="25" s="1"/>
  <c r="C56" i="25" s="1"/>
  <c r="C57" i="25" s="1"/>
  <c r="C58" i="25" s="1"/>
  <c r="C59" i="25" s="1"/>
  <c r="C60" i="25" s="1"/>
  <c r="C61" i="25" s="1"/>
  <c r="C62" i="25" s="1"/>
  <c r="C63" i="25" s="1"/>
  <c r="C64" i="25" s="1"/>
  <c r="C65" i="25" s="1"/>
  <c r="C66" i="25" s="1"/>
  <c r="C67" i="25" s="1"/>
  <c r="C68" i="25" s="1"/>
  <c r="C69" i="25" s="1"/>
  <c r="C70" i="25" s="1"/>
  <c r="C71" i="25" s="1"/>
  <c r="C72" i="25" s="1"/>
  <c r="C73" i="25" s="1"/>
  <c r="C74" i="25" s="1"/>
  <c r="C75" i="25" s="1"/>
  <c r="C76" i="25" s="1"/>
  <c r="C77" i="25" s="1"/>
  <c r="C78" i="25" s="1"/>
  <c r="C79" i="25" s="1"/>
  <c r="C80" i="25" s="1"/>
  <c r="C81" i="25" s="1"/>
  <c r="C82" i="25" s="1"/>
  <c r="C83" i="25" s="1"/>
  <c r="C84" i="25" s="1"/>
  <c r="C85" i="25" s="1"/>
  <c r="C86" i="25" s="1"/>
  <c r="C87" i="25" s="1"/>
  <c r="C88" i="25" s="1"/>
  <c r="B10" i="25"/>
  <c r="E9" i="25"/>
  <c r="D9" i="25"/>
  <c r="D88" i="25" s="1"/>
  <c r="C9" i="25"/>
  <c r="F8" i="25"/>
  <c r="D75" i="3"/>
  <c r="F82" i="3"/>
  <c r="E88" i="25" l="1"/>
  <c r="F9" i="25"/>
  <c r="D56" i="10"/>
  <c r="E25" i="9"/>
  <c r="D25" i="9"/>
  <c r="F88" i="25" l="1"/>
  <c r="C30" i="21"/>
  <c r="E30" i="21" s="1"/>
  <c r="C28" i="21"/>
  <c r="E28" i="21" s="1"/>
  <c r="C31" i="21"/>
  <c r="C20" i="21"/>
  <c r="E20" i="21" s="1"/>
  <c r="C15" i="21"/>
  <c r="E15" i="21" s="1"/>
  <c r="C11" i="21"/>
  <c r="E11" i="21" s="1"/>
  <c r="E13" i="21"/>
  <c r="E14" i="21"/>
  <c r="E16" i="21"/>
  <c r="E17" i="21"/>
  <c r="E18" i="21"/>
  <c r="E19" i="21"/>
  <c r="E21" i="21"/>
  <c r="E22" i="21"/>
  <c r="E23" i="21"/>
  <c r="E24" i="21"/>
  <c r="E25" i="21"/>
  <c r="E26" i="21"/>
  <c r="E27" i="21"/>
  <c r="E31" i="21"/>
  <c r="B22" i="20"/>
  <c r="B20" i="20"/>
  <c r="E16" i="20"/>
  <c r="C14" i="20"/>
  <c r="E14" i="20" s="1"/>
  <c r="C13" i="20"/>
  <c r="E13" i="20" s="1"/>
  <c r="C18" i="20"/>
  <c r="B19" i="20"/>
  <c r="B18" i="20"/>
  <c r="C10" i="20"/>
  <c r="E18" i="17"/>
  <c r="F18" i="17"/>
  <c r="G18" i="17"/>
  <c r="H18" i="17"/>
  <c r="I18" i="17"/>
  <c r="J18" i="17"/>
  <c r="K18" i="17"/>
  <c r="L18" i="17"/>
  <c r="M18" i="17"/>
  <c r="N18" i="17"/>
  <c r="D18" i="17"/>
  <c r="D39" i="9"/>
  <c r="D80" i="9"/>
  <c r="D90" i="9"/>
  <c r="I50" i="4"/>
  <c r="D52" i="4"/>
  <c r="F23" i="1"/>
  <c r="F17" i="1"/>
  <c r="F15" i="1"/>
  <c r="F9" i="1"/>
  <c r="G43" i="5"/>
  <c r="E64" i="2"/>
  <c r="E58" i="2"/>
  <c r="D58" i="2"/>
  <c r="E53" i="2"/>
  <c r="D53" i="2"/>
  <c r="D64" i="2" s="1"/>
  <c r="E51" i="2"/>
  <c r="D51" i="2"/>
  <c r="E45" i="2"/>
  <c r="D45" i="2"/>
  <c r="E37" i="2"/>
  <c r="D37" i="2"/>
  <c r="E18" i="2"/>
  <c r="D18" i="2"/>
  <c r="E10" i="2"/>
  <c r="E35" i="2" s="1"/>
  <c r="E65" i="2" s="1"/>
  <c r="D10" i="2"/>
  <c r="H25" i="1"/>
  <c r="K19" i="1"/>
  <c r="K20" i="1"/>
  <c r="K21" i="1"/>
  <c r="K22" i="1"/>
  <c r="K16" i="1"/>
  <c r="K8" i="1"/>
  <c r="K10" i="1"/>
  <c r="K11" i="1"/>
  <c r="K12" i="1"/>
  <c r="K13" i="1"/>
  <c r="K14" i="1"/>
  <c r="K7" i="1"/>
  <c r="D9" i="1"/>
  <c r="D15" i="1" s="1"/>
  <c r="D17" i="1" s="1"/>
  <c r="D23" i="1" s="1"/>
  <c r="D25" i="1" s="1"/>
  <c r="E9" i="1"/>
  <c r="E15" i="1" s="1"/>
  <c r="E17" i="1" s="1"/>
  <c r="E23" i="1" s="1"/>
  <c r="E25" i="1" s="1"/>
  <c r="G9" i="1"/>
  <c r="G15" i="1" s="1"/>
  <c r="G17" i="1" s="1"/>
  <c r="G23" i="1" s="1"/>
  <c r="G25" i="1" s="1"/>
  <c r="H9" i="1"/>
  <c r="H15" i="1" s="1"/>
  <c r="H17" i="1" s="1"/>
  <c r="H23" i="1" s="1"/>
  <c r="I9" i="1"/>
  <c r="I15" i="1" s="1"/>
  <c r="I17" i="1" s="1"/>
  <c r="I23" i="1" s="1"/>
  <c r="I25" i="1" s="1"/>
  <c r="J9" i="1"/>
  <c r="J15" i="1" s="1"/>
  <c r="J17" i="1" s="1"/>
  <c r="C9" i="1"/>
  <c r="J62" i="8"/>
  <c r="J61" i="8"/>
  <c r="J60" i="8"/>
  <c r="J59" i="8"/>
  <c r="J58" i="8"/>
  <c r="J57" i="8"/>
  <c r="J56" i="8"/>
  <c r="J55" i="8"/>
  <c r="J54" i="8"/>
  <c r="J53" i="8"/>
  <c r="J52" i="8"/>
  <c r="J51" i="8"/>
  <c r="J50" i="8"/>
  <c r="J49" i="8"/>
  <c r="J48" i="8"/>
  <c r="J47" i="8"/>
  <c r="J46" i="8"/>
  <c r="J45" i="8"/>
  <c r="J44" i="8"/>
  <c r="J43" i="8"/>
  <c r="J42" i="8"/>
  <c r="J41" i="8"/>
  <c r="J40" i="8"/>
  <c r="J39" i="8"/>
  <c r="J38" i="8"/>
  <c r="J37" i="8"/>
  <c r="J36" i="8"/>
  <c r="J35" i="8"/>
  <c r="J34" i="8"/>
  <c r="J33" i="8"/>
  <c r="J32" i="8"/>
  <c r="J31" i="8"/>
  <c r="J30" i="8"/>
  <c r="J29" i="8"/>
  <c r="J28" i="8"/>
  <c r="J27" i="8"/>
  <c r="J26" i="8"/>
  <c r="J25" i="8"/>
  <c r="J24" i="8"/>
  <c r="J23" i="8"/>
  <c r="J22" i="8"/>
  <c r="J21" i="8"/>
  <c r="J20" i="8"/>
  <c r="J19" i="8"/>
  <c r="J18" i="8"/>
  <c r="J17" i="8"/>
  <c r="J16" i="8"/>
  <c r="J15" i="8"/>
  <c r="J14" i="8"/>
  <c r="J13" i="8"/>
  <c r="K12" i="8"/>
  <c r="J12" i="8"/>
  <c r="I12" i="8"/>
  <c r="H12" i="8"/>
  <c r="G12" i="8"/>
  <c r="F12" i="8"/>
  <c r="E12" i="8"/>
  <c r="D12" i="8"/>
  <c r="C12" i="8"/>
  <c r="A12" i="6"/>
  <c r="A13" i="6" s="1"/>
  <c r="A14" i="6" s="1"/>
  <c r="A15" i="6" s="1"/>
  <c r="A16" i="6" s="1"/>
  <c r="A17" i="6" s="1"/>
  <c r="A18" i="6" s="1"/>
  <c r="A19" i="6" s="1"/>
  <c r="A20" i="6" s="1"/>
  <c r="A21" i="6" s="1"/>
  <c r="A22" i="6" s="1"/>
  <c r="A23" i="6" s="1"/>
  <c r="A24" i="6" s="1"/>
  <c r="A25" i="6" s="1"/>
  <c r="A26" i="6" s="1"/>
  <c r="A27" i="6" s="1"/>
  <c r="A28" i="6" s="1"/>
  <c r="A29" i="6" s="1"/>
  <c r="A11" i="6"/>
  <c r="E41" i="5"/>
  <c r="F41" i="5"/>
  <c r="F43" i="5" s="1"/>
  <c r="G41" i="5"/>
  <c r="H41" i="5"/>
  <c r="I41" i="5"/>
  <c r="J41" i="5"/>
  <c r="K41" i="5"/>
  <c r="L41" i="5"/>
  <c r="M41" i="5"/>
  <c r="N41" i="5"/>
  <c r="O41" i="5"/>
  <c r="P41" i="5"/>
  <c r="Q41" i="5"/>
  <c r="R41" i="5"/>
  <c r="S41" i="5"/>
  <c r="D41" i="5"/>
  <c r="A12" i="5"/>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11" i="5"/>
  <c r="E9" i="5"/>
  <c r="F9" i="5" s="1"/>
  <c r="G9" i="5" s="1"/>
  <c r="H9" i="5" s="1"/>
  <c r="I9" i="5" s="1"/>
  <c r="J9" i="5" s="1"/>
  <c r="K9" i="5" s="1"/>
  <c r="L9" i="5" s="1"/>
  <c r="M9" i="5" s="1"/>
  <c r="N9" i="5" s="1"/>
  <c r="O9" i="5" s="1"/>
  <c r="P9" i="5" s="1"/>
  <c r="Q9" i="5" s="1"/>
  <c r="R9" i="5" s="1"/>
  <c r="S9" i="5" s="1"/>
  <c r="I67" i="4"/>
  <c r="I57" i="4"/>
  <c r="I58" i="4"/>
  <c r="I59" i="4"/>
  <c r="I60" i="4"/>
  <c r="I61" i="4"/>
  <c r="I62" i="4"/>
  <c r="I63" i="4"/>
  <c r="I64" i="4"/>
  <c r="I65" i="4"/>
  <c r="I56" i="4"/>
  <c r="I53" i="4"/>
  <c r="I51" i="4"/>
  <c r="I49" i="4"/>
  <c r="E66" i="4"/>
  <c r="E68" i="4" s="1"/>
  <c r="F66" i="4"/>
  <c r="F68" i="4" s="1"/>
  <c r="G66" i="4"/>
  <c r="G68" i="4" s="1"/>
  <c r="H66" i="4"/>
  <c r="H68" i="4" s="1"/>
  <c r="D66" i="4"/>
  <c r="I66" i="4" s="1"/>
  <c r="G54" i="4"/>
  <c r="E52" i="4"/>
  <c r="E54" i="4" s="1"/>
  <c r="F52" i="4"/>
  <c r="F54" i="4" s="1"/>
  <c r="G52" i="4"/>
  <c r="H52" i="4"/>
  <c r="H54" i="4" s="1"/>
  <c r="I52" i="4"/>
  <c r="D41" i="4"/>
  <c r="E39" i="4"/>
  <c r="F39" i="4"/>
  <c r="F41" i="4" s="1"/>
  <c r="G39" i="4"/>
  <c r="G41" i="4" s="1"/>
  <c r="H39" i="4"/>
  <c r="H41" i="4" s="1"/>
  <c r="D39" i="4"/>
  <c r="I30" i="4"/>
  <c r="I31" i="4"/>
  <c r="I32" i="4"/>
  <c r="I33" i="4"/>
  <c r="I34" i="4"/>
  <c r="I35" i="4"/>
  <c r="I36" i="4"/>
  <c r="I37" i="4"/>
  <c r="I38" i="4"/>
  <c r="I29" i="4"/>
  <c r="I15" i="4"/>
  <c r="I16" i="4"/>
  <c r="I17" i="4"/>
  <c r="I18" i="4"/>
  <c r="I14" i="4"/>
  <c r="E19" i="4"/>
  <c r="E21" i="4" s="1"/>
  <c r="F19" i="4"/>
  <c r="F21" i="4" s="1"/>
  <c r="G19" i="4"/>
  <c r="G21" i="4" s="1"/>
  <c r="H19" i="4"/>
  <c r="H21" i="4" s="1"/>
  <c r="D19" i="4"/>
  <c r="I19" i="4" s="1"/>
  <c r="E79" i="3"/>
  <c r="D79" i="3"/>
  <c r="E75" i="3"/>
  <c r="F75" i="3"/>
  <c r="F72" i="3"/>
  <c r="E62" i="3"/>
  <c r="D62" i="3"/>
  <c r="E49" i="3"/>
  <c r="D49" i="3"/>
  <c r="E36" i="3"/>
  <c r="D36" i="3"/>
  <c r="E23" i="3"/>
  <c r="D23" i="3"/>
  <c r="E10" i="3"/>
  <c r="D88" i="3"/>
  <c r="F88" i="3" s="1"/>
  <c r="F24" i="3"/>
  <c r="F25" i="3"/>
  <c r="F26" i="3"/>
  <c r="F27" i="3"/>
  <c r="F28" i="3"/>
  <c r="F29" i="3"/>
  <c r="F30" i="3"/>
  <c r="F31" i="3"/>
  <c r="F32" i="3"/>
  <c r="F33" i="3"/>
  <c r="F34" i="3"/>
  <c r="F35" i="3"/>
  <c r="F37" i="3"/>
  <c r="F38" i="3"/>
  <c r="F39" i="3"/>
  <c r="F40" i="3"/>
  <c r="F41" i="3"/>
  <c r="F42" i="3"/>
  <c r="F43" i="3"/>
  <c r="F44" i="3"/>
  <c r="F45" i="3"/>
  <c r="F46" i="3"/>
  <c r="F47" i="3"/>
  <c r="F48" i="3"/>
  <c r="F50" i="3"/>
  <c r="F51" i="3"/>
  <c r="F52" i="3"/>
  <c r="F53" i="3"/>
  <c r="F54" i="3"/>
  <c r="F55" i="3"/>
  <c r="F56" i="3"/>
  <c r="F57" i="3"/>
  <c r="F58" i="3"/>
  <c r="F59" i="3"/>
  <c r="F60" i="3"/>
  <c r="F61" i="3"/>
  <c r="F63" i="3"/>
  <c r="F64" i="3"/>
  <c r="F65" i="3"/>
  <c r="F66" i="3"/>
  <c r="F67" i="3"/>
  <c r="F68" i="3"/>
  <c r="F69" i="3"/>
  <c r="F70" i="3"/>
  <c r="F71" i="3"/>
  <c r="F73" i="3"/>
  <c r="F74" i="3"/>
  <c r="F76" i="3"/>
  <c r="F77" i="3"/>
  <c r="F78" i="3"/>
  <c r="F87" i="3"/>
  <c r="F22" i="3"/>
  <c r="F11" i="3"/>
  <c r="F12" i="3"/>
  <c r="F13" i="3"/>
  <c r="F14" i="3"/>
  <c r="F15" i="3"/>
  <c r="F16" i="3"/>
  <c r="F17" i="3"/>
  <c r="F18" i="3"/>
  <c r="F19" i="3"/>
  <c r="F20" i="3"/>
  <c r="F21" i="3"/>
  <c r="F9" i="3"/>
  <c r="E21" i="19"/>
  <c r="F21" i="19"/>
  <c r="G21" i="19"/>
  <c r="H21" i="19"/>
  <c r="I21" i="19"/>
  <c r="J21" i="19"/>
  <c r="D21" i="19"/>
  <c r="I16" i="18"/>
  <c r="E16" i="18"/>
  <c r="F16" i="18"/>
  <c r="G16" i="18"/>
  <c r="H16" i="18"/>
  <c r="D16" i="18"/>
  <c r="S19" i="15"/>
  <c r="R12" i="15"/>
  <c r="R13" i="15"/>
  <c r="R14" i="15"/>
  <c r="R19" i="15" s="1"/>
  <c r="R15" i="15"/>
  <c r="R16" i="15"/>
  <c r="R17" i="15"/>
  <c r="R18" i="15"/>
  <c r="R11" i="15"/>
  <c r="L19" i="15"/>
  <c r="G19" i="15"/>
  <c r="I19" i="15"/>
  <c r="K19" i="15"/>
  <c r="J13" i="15"/>
  <c r="Q13" i="15" s="1"/>
  <c r="J11" i="15"/>
  <c r="Q11" i="15" s="1"/>
  <c r="T19" i="15"/>
  <c r="O19" i="15"/>
  <c r="N19" i="15"/>
  <c r="M19" i="15"/>
  <c r="H19" i="15"/>
  <c r="F19" i="15"/>
  <c r="E19" i="15"/>
  <c r="D19" i="15"/>
  <c r="Q18" i="15"/>
  <c r="J18" i="15"/>
  <c r="J17" i="15"/>
  <c r="Q17" i="15" s="1"/>
  <c r="J16" i="15"/>
  <c r="Q16" i="15" s="1"/>
  <c r="J15" i="15"/>
  <c r="Q15" i="15" s="1"/>
  <c r="J14" i="15"/>
  <c r="Q14" i="15" s="1"/>
  <c r="J12" i="15"/>
  <c r="Q12" i="15" s="1"/>
  <c r="C12" i="15"/>
  <c r="C13" i="15" s="1"/>
  <c r="C14" i="15" s="1"/>
  <c r="C15" i="15" s="1"/>
  <c r="C16" i="15" s="1"/>
  <c r="C17" i="15" s="1"/>
  <c r="C18" i="15" s="1"/>
  <c r="E10" i="15"/>
  <c r="F10" i="15" s="1"/>
  <c r="G10" i="15" s="1"/>
  <c r="H10" i="15" s="1"/>
  <c r="I10" i="15" s="1"/>
  <c r="J10" i="15" s="1"/>
  <c r="K10" i="15" s="1"/>
  <c r="L10" i="15" s="1"/>
  <c r="M10" i="15" s="1"/>
  <c r="N10" i="15" s="1"/>
  <c r="O10" i="15" s="1"/>
  <c r="P10" i="15" s="1"/>
  <c r="Q10" i="15" s="1"/>
  <c r="R10" i="15" s="1"/>
  <c r="S10" i="15" s="1"/>
  <c r="T10" i="15" s="1"/>
  <c r="G20" i="14"/>
  <c r="D20" i="14"/>
  <c r="E18" i="14"/>
  <c r="F18" i="14"/>
  <c r="D18" i="14"/>
  <c r="G17" i="14"/>
  <c r="G16" i="14"/>
  <c r="G15" i="14"/>
  <c r="G14" i="14"/>
  <c r="G13" i="14"/>
  <c r="G12" i="14"/>
  <c r="G11" i="14"/>
  <c r="G10" i="14"/>
  <c r="G18" i="14" s="1"/>
  <c r="D20" i="13"/>
  <c r="F18" i="13"/>
  <c r="E18" i="13"/>
  <c r="D18" i="13"/>
  <c r="G17" i="13"/>
  <c r="G16" i="13"/>
  <c r="G15" i="13"/>
  <c r="G14" i="13"/>
  <c r="G13" i="13"/>
  <c r="G12" i="13"/>
  <c r="G11" i="13"/>
  <c r="G10" i="13"/>
  <c r="G11" i="12"/>
  <c r="G12" i="12"/>
  <c r="G13" i="12"/>
  <c r="G14" i="12"/>
  <c r="G15" i="12"/>
  <c r="G16" i="12"/>
  <c r="G17" i="12"/>
  <c r="G10" i="12"/>
  <c r="E18" i="12"/>
  <c r="F18" i="12"/>
  <c r="D18" i="12"/>
  <c r="D20" i="12" s="1"/>
  <c r="D13" i="11"/>
  <c r="D15" i="11" s="1"/>
  <c r="G11" i="11"/>
  <c r="G12" i="11"/>
  <c r="G10" i="11"/>
  <c r="E13" i="11"/>
  <c r="F13" i="11"/>
  <c r="C11" i="11"/>
  <c r="C12" i="11" s="1"/>
  <c r="C13" i="11" s="1"/>
  <c r="D35" i="2" l="1"/>
  <c r="E41" i="4"/>
  <c r="E40" i="4"/>
  <c r="I40" i="4" s="1"/>
  <c r="G88" i="25"/>
  <c r="G84" i="25"/>
  <c r="G83" i="25"/>
  <c r="G81" i="25"/>
  <c r="G79" i="25"/>
  <c r="G77" i="25"/>
  <c r="G66" i="25"/>
  <c r="G34" i="25"/>
  <c r="G32" i="25"/>
  <c r="G29" i="25"/>
  <c r="G27" i="25"/>
  <c r="G25" i="25"/>
  <c r="G85" i="25"/>
  <c r="G82" i="25"/>
  <c r="G80" i="25"/>
  <c r="G78" i="25"/>
  <c r="G36" i="25"/>
  <c r="G35" i="25"/>
  <c r="G33" i="25"/>
  <c r="G31" i="25"/>
  <c r="G30" i="25"/>
  <c r="G28" i="25"/>
  <c r="G26" i="25"/>
  <c r="G24" i="25"/>
  <c r="G8" i="25"/>
  <c r="H8" i="25" s="1"/>
  <c r="G13" i="25"/>
  <c r="G14" i="25"/>
  <c r="G17" i="25"/>
  <c r="G38" i="25"/>
  <c r="G46" i="25"/>
  <c r="G54" i="25"/>
  <c r="G62" i="25"/>
  <c r="G73" i="25"/>
  <c r="H73" i="25" s="1"/>
  <c r="G70" i="25"/>
  <c r="G18" i="25"/>
  <c r="G39" i="25"/>
  <c r="G47" i="25"/>
  <c r="G55" i="25"/>
  <c r="G63" i="25"/>
  <c r="G86" i="25"/>
  <c r="G19" i="25"/>
  <c r="G40" i="25"/>
  <c r="G56" i="25"/>
  <c r="G64" i="25"/>
  <c r="G87" i="25"/>
  <c r="H87" i="25" s="1"/>
  <c r="G20" i="25"/>
  <c r="G41" i="25"/>
  <c r="G49" i="25"/>
  <c r="G67" i="25"/>
  <c r="H67" i="25" s="1"/>
  <c r="G72" i="25"/>
  <c r="H72" i="25" s="1"/>
  <c r="G11" i="25"/>
  <c r="G51" i="25"/>
  <c r="H51" i="25" s="1"/>
  <c r="G71" i="25"/>
  <c r="G10" i="25"/>
  <c r="G44" i="25"/>
  <c r="G60" i="25"/>
  <c r="G16" i="25"/>
  <c r="G37" i="25"/>
  <c r="G53" i="25"/>
  <c r="G75" i="25"/>
  <c r="H75" i="25" s="1"/>
  <c r="G68" i="25"/>
  <c r="H68" i="25" s="1"/>
  <c r="G48" i="25"/>
  <c r="G74" i="25"/>
  <c r="G57" i="25"/>
  <c r="G21" i="25"/>
  <c r="G42" i="25"/>
  <c r="G50" i="25"/>
  <c r="G58" i="25"/>
  <c r="G65" i="25"/>
  <c r="G12" i="25"/>
  <c r="G22" i="25"/>
  <c r="G43" i="25"/>
  <c r="G59" i="25"/>
  <c r="G76" i="25"/>
  <c r="H76" i="25" s="1"/>
  <c r="G23" i="25"/>
  <c r="G52" i="25"/>
  <c r="G69" i="25"/>
  <c r="H69" i="25" s="1"/>
  <c r="G15" i="25"/>
  <c r="G45" i="25"/>
  <c r="G61" i="25"/>
  <c r="G9" i="25"/>
  <c r="G18" i="13"/>
  <c r="K9" i="1"/>
  <c r="D68" i="4"/>
  <c r="I68" i="4" s="1"/>
  <c r="I39" i="4"/>
  <c r="D21" i="4"/>
  <c r="I21" i="4" s="1"/>
  <c r="D54" i="4"/>
  <c r="I54" i="4" s="1"/>
  <c r="J54" i="4" s="1"/>
  <c r="F49" i="3"/>
  <c r="E88" i="3"/>
  <c r="D65" i="2"/>
  <c r="D67" i="2" s="1"/>
  <c r="E66" i="2" s="1"/>
  <c r="E67" i="2" s="1"/>
  <c r="C15" i="1"/>
  <c r="I41" i="4"/>
  <c r="F10" i="3"/>
  <c r="F36" i="3"/>
  <c r="F23" i="3"/>
  <c r="F62" i="3"/>
  <c r="J19" i="15"/>
  <c r="P19" i="15"/>
  <c r="Q19" i="15"/>
  <c r="G18" i="12"/>
  <c r="G20" i="12" s="1"/>
  <c r="G13" i="11"/>
  <c r="C85" i="9"/>
  <c r="C79" i="9"/>
  <c r="C75" i="9"/>
  <c r="C40" i="9"/>
  <c r="C39" i="9"/>
  <c r="C19" i="9"/>
  <c r="E10" i="10"/>
  <c r="E11" i="10"/>
  <c r="H21" i="15" s="1"/>
  <c r="E12" i="10"/>
  <c r="I21" i="15" s="1"/>
  <c r="E14" i="10"/>
  <c r="E17" i="10"/>
  <c r="E18" i="10"/>
  <c r="E19" i="10"/>
  <c r="E22" i="10"/>
  <c r="E23" i="10"/>
  <c r="E24" i="10"/>
  <c r="E28" i="10"/>
  <c r="E29" i="10"/>
  <c r="E30" i="10"/>
  <c r="E31" i="10"/>
  <c r="E32" i="10"/>
  <c r="E33" i="10"/>
  <c r="E34" i="10"/>
  <c r="E35" i="10"/>
  <c r="E36" i="10"/>
  <c r="E37" i="10"/>
  <c r="E38" i="10"/>
  <c r="E39" i="10"/>
  <c r="E40" i="10"/>
  <c r="E42" i="10"/>
  <c r="E50" i="10"/>
  <c r="E52" i="10"/>
  <c r="E56" i="10"/>
  <c r="E59" i="10"/>
  <c r="D59" i="10"/>
  <c r="D52" i="10"/>
  <c r="D22" i="10"/>
  <c r="D50" i="10"/>
  <c r="D42" i="10"/>
  <c r="D40" i="10"/>
  <c r="D39" i="10"/>
  <c r="D38" i="10"/>
  <c r="D37" i="10"/>
  <c r="D36" i="10"/>
  <c r="D35" i="10"/>
  <c r="D24" i="10"/>
  <c r="D34" i="10"/>
  <c r="D33" i="10"/>
  <c r="D28" i="10"/>
  <c r="D29" i="10"/>
  <c r="D30" i="10"/>
  <c r="D31" i="10"/>
  <c r="D32" i="10"/>
  <c r="D23" i="10"/>
  <c r="D18" i="10"/>
  <c r="D19" i="10"/>
  <c r="D17" i="10"/>
  <c r="D14" i="10"/>
  <c r="C22" i="10"/>
  <c r="C23" i="10" s="1"/>
  <c r="C24" i="10" s="1"/>
  <c r="C25" i="10" s="1"/>
  <c r="C28" i="10" s="1"/>
  <c r="C29" i="10" s="1"/>
  <c r="C30" i="10" s="1"/>
  <c r="C31" i="10" s="1"/>
  <c r="C32" i="10" s="1"/>
  <c r="C33" i="10" s="1"/>
  <c r="D12" i="10"/>
  <c r="D11" i="10"/>
  <c r="D10" i="10"/>
  <c r="C20" i="16" l="1"/>
  <c r="J43" i="5"/>
  <c r="K21" i="15"/>
  <c r="D13" i="10"/>
  <c r="D15" i="10" s="1"/>
  <c r="D25" i="10"/>
  <c r="D57" i="10"/>
  <c r="H43" i="5"/>
  <c r="E21" i="15"/>
  <c r="G30" i="3"/>
  <c r="C17" i="1"/>
  <c r="K15" i="1"/>
  <c r="E13" i="10"/>
  <c r="E15" i="10" s="1"/>
  <c r="Q21" i="15" s="1"/>
  <c r="E57" i="10"/>
  <c r="E46" i="10"/>
  <c r="E25" i="10"/>
  <c r="E20" i="10"/>
  <c r="D20" i="10"/>
  <c r="C34" i="10"/>
  <c r="C35" i="10" s="1"/>
  <c r="C36" i="10" s="1"/>
  <c r="C37" i="10" s="1"/>
  <c r="C38" i="10" s="1"/>
  <c r="C39" i="10" s="1"/>
  <c r="C40" i="10" s="1"/>
  <c r="D46" i="10"/>
  <c r="C11" i="10"/>
  <c r="E82" i="9"/>
  <c r="E83" i="9"/>
  <c r="E84" i="9"/>
  <c r="E85" i="9"/>
  <c r="E86" i="9"/>
  <c r="E87" i="9"/>
  <c r="E88" i="9"/>
  <c r="D88" i="9"/>
  <c r="E76" i="9"/>
  <c r="E77" i="9"/>
  <c r="C12" i="20" s="1"/>
  <c r="E78" i="9"/>
  <c r="E74" i="9"/>
  <c r="E73" i="9"/>
  <c r="D74" i="9"/>
  <c r="E61" i="9"/>
  <c r="E62" i="9"/>
  <c r="E63" i="9"/>
  <c r="E64" i="9"/>
  <c r="E65" i="9"/>
  <c r="E66" i="9"/>
  <c r="E67" i="9"/>
  <c r="E68" i="9"/>
  <c r="E69" i="9"/>
  <c r="E70" i="9"/>
  <c r="E71" i="9"/>
  <c r="E53" i="9"/>
  <c r="E54" i="9"/>
  <c r="E55" i="9"/>
  <c r="E56" i="9"/>
  <c r="E57" i="9"/>
  <c r="E58" i="9"/>
  <c r="E48" i="9"/>
  <c r="E49" i="9"/>
  <c r="E50" i="9"/>
  <c r="E41" i="9"/>
  <c r="E42" i="9"/>
  <c r="C29" i="21" s="1"/>
  <c r="E29" i="21" s="1"/>
  <c r="E43" i="9"/>
  <c r="E33" i="9"/>
  <c r="E34" i="9"/>
  <c r="E35" i="9"/>
  <c r="E36" i="9"/>
  <c r="E26" i="9"/>
  <c r="E27" i="9"/>
  <c r="E28" i="9"/>
  <c r="E29" i="9"/>
  <c r="E22" i="9"/>
  <c r="E23" i="9" s="1"/>
  <c r="E18" i="9"/>
  <c r="E19" i="9"/>
  <c r="E12" i="9"/>
  <c r="C12" i="21" s="1"/>
  <c r="E12" i="21" s="1"/>
  <c r="E13" i="9"/>
  <c r="C10" i="21" s="1"/>
  <c r="E10" i="21" s="1"/>
  <c r="E14" i="9"/>
  <c r="E15" i="9"/>
  <c r="D77" i="9"/>
  <c r="D78" i="9"/>
  <c r="D76" i="9"/>
  <c r="D87" i="9"/>
  <c r="D86" i="9"/>
  <c r="D85" i="9"/>
  <c r="D84" i="9"/>
  <c r="D83" i="9"/>
  <c r="D82" i="9"/>
  <c r="D73" i="9"/>
  <c r="D71" i="9"/>
  <c r="D70" i="9"/>
  <c r="D69" i="9"/>
  <c r="D68" i="9"/>
  <c r="D67" i="9"/>
  <c r="D66" i="9"/>
  <c r="D65" i="9"/>
  <c r="D64" i="9"/>
  <c r="D63" i="9"/>
  <c r="D62" i="9"/>
  <c r="D61" i="9"/>
  <c r="D58" i="9"/>
  <c r="D57" i="9"/>
  <c r="D56" i="9"/>
  <c r="D55" i="9"/>
  <c r="D54" i="9"/>
  <c r="D53" i="9"/>
  <c r="D50" i="9"/>
  <c r="D49" i="9"/>
  <c r="D48" i="9"/>
  <c r="D43" i="9"/>
  <c r="D42" i="9"/>
  <c r="D41" i="9"/>
  <c r="D36" i="9"/>
  <c r="D35" i="9"/>
  <c r="D34" i="9"/>
  <c r="D33" i="9"/>
  <c r="D26" i="9"/>
  <c r="D30" i="9"/>
  <c r="D29" i="9"/>
  <c r="D28" i="9"/>
  <c r="D27" i="9"/>
  <c r="D22" i="9"/>
  <c r="D23" i="9" s="1"/>
  <c r="D19" i="9"/>
  <c r="D18" i="9"/>
  <c r="D15" i="9"/>
  <c r="D14" i="9"/>
  <c r="D13" i="9"/>
  <c r="D12" i="9"/>
  <c r="C80" i="9"/>
  <c r="C81" i="9" s="1"/>
  <c r="C82" i="9" s="1"/>
  <c r="C83" i="9" s="1"/>
  <c r="C84" i="9" s="1"/>
  <c r="C86" i="9" s="1"/>
  <c r="C87" i="9" s="1"/>
  <c r="C88" i="9" s="1"/>
  <c r="C89" i="9" s="1"/>
  <c r="C90" i="9" s="1"/>
  <c r="C15" i="9"/>
  <c r="C16" i="9" s="1"/>
  <c r="C17" i="9" s="1"/>
  <c r="C18" i="9" s="1"/>
  <c r="C20" i="9" s="1"/>
  <c r="C21" i="9" s="1"/>
  <c r="C22" i="9" s="1"/>
  <c r="C23" i="9" s="1"/>
  <c r="C24" i="9" s="1"/>
  <c r="C25" i="9" s="1"/>
  <c r="C26" i="9" s="1"/>
  <c r="C27" i="9" s="1"/>
  <c r="C28" i="9" s="1"/>
  <c r="C29" i="9" s="1"/>
  <c r="C30" i="9" s="1"/>
  <c r="C31" i="9" s="1"/>
  <c r="C32" i="9" s="1"/>
  <c r="C33" i="9" s="1"/>
  <c r="C34" i="9" s="1"/>
  <c r="C35" i="9" s="1"/>
  <c r="C36" i="9" s="1"/>
  <c r="C37" i="9" s="1"/>
  <c r="C38" i="9" s="1"/>
  <c r="C41" i="9" s="1"/>
  <c r="C42" i="9" s="1"/>
  <c r="C43" i="9" s="1"/>
  <c r="C44" i="9" s="1"/>
  <c r="C45" i="9" s="1"/>
  <c r="C46" i="9" s="1"/>
  <c r="C47" i="9" s="1"/>
  <c r="C48" i="9" s="1"/>
  <c r="C49" i="9" s="1"/>
  <c r="C50" i="9" s="1"/>
  <c r="C51" i="9" s="1"/>
  <c r="C52" i="9" s="1"/>
  <c r="C53" i="9" s="1"/>
  <c r="C54" i="9" s="1"/>
  <c r="C55" i="9" s="1"/>
  <c r="C56" i="9" s="1"/>
  <c r="C57" i="9" s="1"/>
  <c r="C58" i="9" s="1"/>
  <c r="C59" i="9" s="1"/>
  <c r="C60" i="9" s="1"/>
  <c r="C61" i="9" s="1"/>
  <c r="C62" i="9" s="1"/>
  <c r="C63" i="9" s="1"/>
  <c r="C64" i="9" s="1"/>
  <c r="C65" i="9" s="1"/>
  <c r="C66" i="9" s="1"/>
  <c r="C67" i="9" s="1"/>
  <c r="C68" i="9" s="1"/>
  <c r="C69" i="9" s="1"/>
  <c r="C70" i="9" s="1"/>
  <c r="C71" i="9" s="1"/>
  <c r="C72" i="9" s="1"/>
  <c r="C73" i="9" s="1"/>
  <c r="C74" i="9" s="1"/>
  <c r="C76" i="9" s="1"/>
  <c r="C77" i="9" s="1"/>
  <c r="C78" i="9" s="1"/>
  <c r="C13" i="9"/>
  <c r="C11" i="9"/>
  <c r="E39" i="9"/>
  <c r="E30" i="9"/>
  <c r="J21" i="15" l="1"/>
  <c r="E12" i="20"/>
  <c r="E11" i="20" s="1"/>
  <c r="E10" i="20" s="1"/>
  <c r="C11" i="20"/>
  <c r="G20" i="13"/>
  <c r="G87" i="3"/>
  <c r="G59" i="3"/>
  <c r="G44" i="3"/>
  <c r="G72" i="3"/>
  <c r="G14" i="3"/>
  <c r="G33" i="3"/>
  <c r="G52" i="3"/>
  <c r="G38" i="3"/>
  <c r="G34" i="3"/>
  <c r="G11" i="3"/>
  <c r="G88" i="3"/>
  <c r="G21" i="3"/>
  <c r="G13" i="3"/>
  <c r="G66" i="3"/>
  <c r="G28" i="3"/>
  <c r="G39" i="3"/>
  <c r="G22" i="3"/>
  <c r="G86" i="3"/>
  <c r="G24" i="3"/>
  <c r="G20" i="3"/>
  <c r="G18" i="3"/>
  <c r="G9" i="3"/>
  <c r="G78" i="3"/>
  <c r="G27" i="3"/>
  <c r="G76" i="3"/>
  <c r="G63" i="3"/>
  <c r="G75" i="3"/>
  <c r="G47" i="3"/>
  <c r="G82" i="3"/>
  <c r="G29" i="3"/>
  <c r="G40" i="3"/>
  <c r="G12" i="3"/>
  <c r="G77" i="3"/>
  <c r="G73" i="3"/>
  <c r="G57" i="3"/>
  <c r="G31" i="3"/>
  <c r="G79" i="3"/>
  <c r="G69" i="3"/>
  <c r="G45" i="3"/>
  <c r="G67" i="3"/>
  <c r="G83" i="3"/>
  <c r="G54" i="3"/>
  <c r="G17" i="3"/>
  <c r="G65" i="3"/>
  <c r="G60" i="3"/>
  <c r="G10" i="3"/>
  <c r="G42" i="3"/>
  <c r="G32" i="3"/>
  <c r="G74" i="3"/>
  <c r="G81" i="3"/>
  <c r="G61" i="3"/>
  <c r="G50" i="3"/>
  <c r="G46" i="3"/>
  <c r="G53" i="3"/>
  <c r="G19" i="3"/>
  <c r="G15" i="3"/>
  <c r="G70" i="3"/>
  <c r="G56" i="3"/>
  <c r="G55" i="3"/>
  <c r="G71" i="3"/>
  <c r="G35" i="3"/>
  <c r="G51" i="3"/>
  <c r="G48" i="3"/>
  <c r="G84" i="3"/>
  <c r="G68" i="3"/>
  <c r="G26" i="3"/>
  <c r="G25" i="3"/>
  <c r="G49" i="3"/>
  <c r="G43" i="3"/>
  <c r="G23" i="3"/>
  <c r="G58" i="3"/>
  <c r="G80" i="3"/>
  <c r="G62" i="3"/>
  <c r="G41" i="3"/>
  <c r="G85" i="3"/>
  <c r="G64" i="3"/>
  <c r="G37" i="3"/>
  <c r="G16" i="3"/>
  <c r="G36" i="3"/>
  <c r="K17" i="1"/>
  <c r="C23" i="1"/>
  <c r="E51" i="9"/>
  <c r="E20" i="9"/>
  <c r="E26" i="10"/>
  <c r="E47" i="10" s="1"/>
  <c r="E58" i="10" s="1"/>
  <c r="E60" i="10" s="1"/>
  <c r="E62" i="10" s="1"/>
  <c r="E64" i="10" s="1"/>
  <c r="C46" i="10"/>
  <c r="C47" i="10" s="1"/>
  <c r="C48" i="10" s="1"/>
  <c r="C49" i="10" s="1"/>
  <c r="C50" i="10" s="1"/>
  <c r="C51" i="10" s="1"/>
  <c r="C52" i="10" s="1"/>
  <c r="C53" i="10" s="1"/>
  <c r="C54" i="10" s="1"/>
  <c r="C55" i="10" s="1"/>
  <c r="C56" i="10" s="1"/>
  <c r="C57" i="10" s="1"/>
  <c r="C58" i="10" s="1"/>
  <c r="C59" i="10" s="1"/>
  <c r="C60" i="10" s="1"/>
  <c r="C61" i="10" s="1"/>
  <c r="C62" i="10" s="1"/>
  <c r="C63" i="10" s="1"/>
  <c r="C64" i="10" s="1"/>
  <c r="C65" i="10" s="1"/>
  <c r="D26" i="10"/>
  <c r="D47" i="10" s="1"/>
  <c r="D58" i="10" s="1"/>
  <c r="D59" i="9"/>
  <c r="D16" i="9"/>
  <c r="D69" i="2" s="1"/>
  <c r="D20" i="9"/>
  <c r="D51" i="9"/>
  <c r="D31" i="9"/>
  <c r="D89" i="9"/>
  <c r="D79" i="9"/>
  <c r="E79" i="9"/>
  <c r="G15" i="11" s="1"/>
  <c r="D37" i="9"/>
  <c r="D72" i="9"/>
  <c r="E31" i="9"/>
  <c r="E37" i="9"/>
  <c r="E59" i="9"/>
  <c r="E72" i="9"/>
  <c r="E80" i="9" s="1"/>
  <c r="E21" i="20" s="1"/>
  <c r="E16" i="9"/>
  <c r="E40" i="9"/>
  <c r="E89" i="9"/>
  <c r="E43" i="5" l="1"/>
  <c r="E69" i="2"/>
  <c r="J18" i="1"/>
  <c r="L43" i="5"/>
  <c r="C25" i="1"/>
  <c r="D60" i="10"/>
  <c r="D62" i="10" s="1"/>
  <c r="D64" i="10" s="1"/>
  <c r="D163" i="22"/>
  <c r="D162" i="22"/>
  <c r="C163" i="22"/>
  <c r="C162" i="22"/>
  <c r="D44" i="9"/>
  <c r="E90" i="9"/>
  <c r="E44" i="9"/>
  <c r="K18" i="1" l="1"/>
  <c r="J23" i="1"/>
  <c r="D43" i="5"/>
  <c r="E18" i="20"/>
  <c r="C32" i="21"/>
  <c r="E32" i="21" s="1"/>
  <c r="E33" i="21" s="1"/>
  <c r="E19" i="20" s="1"/>
  <c r="J25" i="1" l="1"/>
  <c r="K23" i="1"/>
  <c r="K25" i="1" s="1"/>
  <c r="E20" i="20"/>
  <c r="E22" i="20" s="1"/>
  <c r="E23" i="20" l="1"/>
</calcChain>
</file>

<file path=xl/sharedStrings.xml><?xml version="1.0" encoding="utf-8"?>
<sst xmlns="http://schemas.openxmlformats.org/spreadsheetml/2006/main" count="3083" uniqueCount="1126">
  <si>
    <t xml:space="preserve"> </t>
  </si>
  <si>
    <t/>
  </si>
  <si>
    <t>Өмч</t>
  </si>
  <si>
    <t>Халаасны хувьцаа</t>
  </si>
  <si>
    <t>Нэмж төлөгдсөн капитал</t>
  </si>
  <si>
    <t>Тогтвортой байдлын нөөц сан</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</si>
  <si>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</si>
  <si>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</si>
  <si>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</si>
  <si>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</si>
  <si>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</si>
  <si>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20.... оны ..-р сарын ...-ний үлдэгдэл</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</si>
  <si>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</si>
  <si>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</si>
  <si>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</si>
  <si>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</si>
  <si>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</si>
  <si>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Зарласан ногдол ашиг</t>
  </si>
  <si>
    <t>Дахин үнэлгээний нэмэгдлийн хэрэгжсэн дүн</t>
  </si>
  <si>
    <t>-</t>
  </si>
  <si>
    <t>Мөнгө, түүнтэй адилтгах хөрөнгө</t>
  </si>
  <si>
    <t>Хөрөнгө оруулалт</t>
  </si>
  <si>
    <t>Дүн</t>
  </si>
  <si>
    <t>Эзлэх хувь</t>
  </si>
  <si>
    <t>4. Банкны хугацаатай хадгаламж  (мөр4=мөр(4.1+...+4.14))</t>
  </si>
  <si>
    <t>5. Банкны хадгаламжийн сертификат (мөр5=мөр(5.1+...+5.14))</t>
  </si>
  <si>
    <t>А. ХУВЬЦАА БОЛОН ТҮҮНТЭЙ АДИЛТГАН ТООЦОХ ҮНЭТ ЦААСНААС БУСАД ҮНЭТ ЦААС</t>
  </si>
  <si>
    <t>Хэвийн</t>
  </si>
  <si>
    <t>Хугацаа хэтэрсэн</t>
  </si>
  <si>
    <t>Хэвийн бус</t>
  </si>
  <si>
    <t>Эргэлзээтэй</t>
  </si>
  <si>
    <t>Муу</t>
  </si>
  <si>
    <t>ДҮН</t>
  </si>
  <si>
    <t>Хувьцаа болон түүнтэй адилтган тооцох үнэт цааснаас бусад үнэт цаас</t>
  </si>
  <si>
    <t>Үнэт цаас 1</t>
  </si>
  <si>
    <t>Үнэт цаас 2</t>
  </si>
  <si>
    <t>Үнэт цаас 3</t>
  </si>
  <si>
    <t>Үнэт цаас 4</t>
  </si>
  <si>
    <t>Үнэт цаас 5</t>
  </si>
  <si>
    <t>Хувьцаа болон түүнтэй адилтган тооцох үнэт цааснаас бусад үнэт цаасны нийт дүн</t>
  </si>
  <si>
    <t>Хувьцаа болон түүнтэй адилтган тооцох үнэт цааснаас бусад үнэт цаасны эрсдэлийн дүн</t>
  </si>
  <si>
    <t>Хувьцаа болон түүнтэй адилтган тооцох үнэт цааснаас бусад үнэт цаасны цэвэр дүн</t>
  </si>
  <si>
    <t>Б. ӨМЧЛӨХ БУСАД ХӨРӨНГӨ</t>
  </si>
  <si>
    <t>Өмчлөх бусад хөрөнгө</t>
  </si>
  <si>
    <t>Хөрөнгө 1</t>
  </si>
  <si>
    <t>Хөрөнгө 2</t>
  </si>
  <si>
    <t>Хөрөнгө 3</t>
  </si>
  <si>
    <t>Хөрөнгө 4</t>
  </si>
  <si>
    <t>Хөрөнгө 5</t>
  </si>
  <si>
    <t>Хөрөнгө 6</t>
  </si>
  <si>
    <t>Хөрөнгө 7</t>
  </si>
  <si>
    <t>Хөрөнгө 8</t>
  </si>
  <si>
    <t>Хөрөнгө 9</t>
  </si>
  <si>
    <t>Хөрөнгө 10</t>
  </si>
  <si>
    <t>Өмчлөх бусад хөрөнгийн нийт дүн</t>
  </si>
  <si>
    <t>Өмчлөх бусад хөрөнгийн эрсдэлийн дүн</t>
  </si>
  <si>
    <t>Өмчлөх бусад хөрөнгийн цэвэр дүн</t>
  </si>
  <si>
    <t>В. АВЛАГА</t>
  </si>
  <si>
    <t>ДААТГАЛЫН АВЛАГА</t>
  </si>
  <si>
    <t>Даатгалын хураамжийн авлага</t>
  </si>
  <si>
    <t>Буруутай этгээдээс авах авлага</t>
  </si>
  <si>
    <t>Давхар даатгалаас авах авлага</t>
  </si>
  <si>
    <t>Даатгалын авлагын нийт дүн</t>
  </si>
  <si>
    <t>Даатгалын авлагын эрсдлийн дүн</t>
  </si>
  <si>
    <t>Даатгалын авлагын цэвэр дүн</t>
  </si>
  <si>
    <t>БУСАД САНХҮҮГИЙН БА САНХҮҮГИЙН БУС ХӨРӨНГӨД БАЙГАА АВЛАГА</t>
  </si>
  <si>
    <t>Авлага 1</t>
  </si>
  <si>
    <t>Авлага 2</t>
  </si>
  <si>
    <t>Авлага 3</t>
  </si>
  <si>
    <t>Авлага 4</t>
  </si>
  <si>
    <t>Авлага 5</t>
  </si>
  <si>
    <t>Авлага 6</t>
  </si>
  <si>
    <t>Авлага 7</t>
  </si>
  <si>
    <t>Авлага 8</t>
  </si>
  <si>
    <t>Авлага 9</t>
  </si>
  <si>
    <t>Авлага 10</t>
  </si>
  <si>
    <t>Бусад санхүүгийн ба санхүүгийн бус хөрөнгөд байгаа авлагын дүн</t>
  </si>
  <si>
    <t>Авлагын эрсдлийн дүн</t>
  </si>
  <si>
    <t>Бусад санхүүгийн ба санхүүгийн бус хөрөнгөд байгаа авлагын цэвэр дүн</t>
  </si>
  <si>
    <t>Нийт хөрөнгө</t>
  </si>
  <si>
    <t>Даатгалын хураамжийн нийт орлого</t>
  </si>
  <si>
    <t>Бусад орлого</t>
  </si>
  <si>
    <t>Нөхөн төлбөрийн зардал</t>
  </si>
  <si>
    <t>Бусад зардал</t>
  </si>
  <si>
    <t>Ажиллагчдын тоо /тоогоор/</t>
  </si>
  <si>
    <t>Төв компани</t>
  </si>
  <si>
    <t>Архангай</t>
  </si>
  <si>
    <t>Баян-Өлгий</t>
  </si>
  <si>
    <t>Булган</t>
  </si>
  <si>
    <t>Говь-Алтай</t>
  </si>
  <si>
    <t>Дорноговь</t>
  </si>
  <si>
    <t>Дорнод</t>
  </si>
  <si>
    <t>Дундговь</t>
  </si>
  <si>
    <t>Завхан</t>
  </si>
  <si>
    <t>Өвөрхангай</t>
  </si>
  <si>
    <t>Өмнөговь</t>
  </si>
  <si>
    <t>Сүхбаатар</t>
  </si>
  <si>
    <t>Сэлэнгэ</t>
  </si>
  <si>
    <t>Төв</t>
  </si>
  <si>
    <t>Увс</t>
  </si>
  <si>
    <t>Ховд</t>
  </si>
  <si>
    <t>Хөвсгөл</t>
  </si>
  <si>
    <t>Хэнтий</t>
  </si>
  <si>
    <t>Орхон</t>
  </si>
  <si>
    <t>Говьсүмбэр</t>
  </si>
  <si>
    <t>Чингэлтэй дүүрэг</t>
  </si>
  <si>
    <t>Баянзүрх дүүрэг</t>
  </si>
  <si>
    <t>Хан-Уул дүүрэг</t>
  </si>
  <si>
    <t>Багануур дүүрэг</t>
  </si>
  <si>
    <t>Сүхбаатар дүүрэг</t>
  </si>
  <si>
    <t>Налайх дүүрэг</t>
  </si>
  <si>
    <t>Багахангай дүүрэг</t>
  </si>
  <si>
    <t>Баянгол дүүрэг</t>
  </si>
  <si>
    <t>Холбоотой талын нэр</t>
  </si>
  <si>
    <t>Ажил гүйлгээний утга</t>
  </si>
  <si>
    <t>Орлого</t>
  </si>
  <si>
    <t>Зарлага</t>
  </si>
  <si>
    <t>Үлдэгдэл</t>
  </si>
  <si>
    <t>Үүнээс: Төрийн байгууллага, албан газар</t>
  </si>
  <si>
    <t>Даатгалын шимтгэлийн дүн</t>
  </si>
  <si>
    <t>ХӨРӨНГӨ</t>
  </si>
  <si>
    <t>Бэлэн мөнгө</t>
  </si>
  <si>
    <t>Харилцах</t>
  </si>
  <si>
    <t>Банк санхүүгийн байгууллагад байршуулсан хөрөнгө</t>
  </si>
  <si>
    <t>Мөнгөн хөрөнгөнд хуримтлуулж тооцсон хүүний авлага</t>
  </si>
  <si>
    <t>Даатгалын авлага</t>
  </si>
  <si>
    <t>Даатгалын хураамжийн авлага /цэвэр дүнгээр/</t>
  </si>
  <si>
    <t>Давхар даатгалаас авах авлага /цэвэр дүнгээр/</t>
  </si>
  <si>
    <t>Бусад санхүүгийн хөрөнгө</t>
  </si>
  <si>
    <t>Бусад авлага /цэвэр дүнгээр/</t>
  </si>
  <si>
    <t>Бусад санхүүгийн бус  хөрөнгө</t>
  </si>
  <si>
    <t>НДШ авлага, бусад татварын авлага</t>
  </si>
  <si>
    <t>ААНОАТатварын авлага</t>
  </si>
  <si>
    <t>Хойшлогдсон татварын хөрөнгө</t>
  </si>
  <si>
    <t>Бараа материал</t>
  </si>
  <si>
    <t>Урьдчилж төлсөн зардал/тооцоо</t>
  </si>
  <si>
    <t>Өмчлөх бусад хөрөнгө /цэвэр/</t>
  </si>
  <si>
    <t>Хадгаламж, хадгаламжийн сертификат</t>
  </si>
  <si>
    <t>Үнэт цаас /цэвэр/</t>
  </si>
  <si>
    <t>Хараат ба хамтын хяналттай, охин компаниудад оруулсан хөрөнгө оруулалт</t>
  </si>
  <si>
    <t>Үнэт металл, Дериватив</t>
  </si>
  <si>
    <t>Даатгалын хөрөнгө</t>
  </si>
  <si>
    <t>Нөхөн төлбөрийн нөөцийн ДД-ын ногдох хэсэг</t>
  </si>
  <si>
    <t>Үндсэн хөрөнгө /Цэвэр/</t>
  </si>
  <si>
    <t>Биет бус хөрөнгө /Цэвэр/</t>
  </si>
  <si>
    <t>Хөрөнгө оруулалтын зориулалттай үл хөдлөх  хөрөнгө</t>
  </si>
  <si>
    <t>НИЙТ ХӨРӨНГИЙН ДҮН</t>
  </si>
  <si>
    <t>ӨР ТӨЛБӨР БА ЭЗДИЙН ӨМЧ</t>
  </si>
  <si>
    <t>ӨР ТӨЛБӨР</t>
  </si>
  <si>
    <t>Даатгалын өглөг</t>
  </si>
  <si>
    <t>Даатгалын хураамжийн буцаалтын өглөг</t>
  </si>
  <si>
    <t>Даатгалын гэрээний шимтгэлийн өглөг</t>
  </si>
  <si>
    <t>ДД өгөх өглөг</t>
  </si>
  <si>
    <t>Бусад санхүүгийн өр төлбөр</t>
  </si>
  <si>
    <t>Зээлийн өглөг, хүү</t>
  </si>
  <si>
    <t>Өрийн бичиг, хүү</t>
  </si>
  <si>
    <t>Санхүүгийн түрээсийн өр төлбөр</t>
  </si>
  <si>
    <t>Ногдол ашгийн өглөг</t>
  </si>
  <si>
    <t>Деривативын өр төлбөр</t>
  </si>
  <si>
    <t>Бусад өр төлбөр</t>
  </si>
  <si>
    <t>Бусад санхүүгийн бус өр төлбөр</t>
  </si>
  <si>
    <t>Цалингийн өглөг</t>
  </si>
  <si>
    <t>НДШ-ийн өглөг</t>
  </si>
  <si>
    <t>ААНОАТатварын өглөг</t>
  </si>
  <si>
    <t>Хойшлогдсон татварын өглөг</t>
  </si>
  <si>
    <t>Урьдчилж орсон орлого</t>
  </si>
  <si>
    <t>Нийгмийн хөгжлийн сангийн өр төлбөр</t>
  </si>
  <si>
    <t>Хуулийн байууллагаар шийдэгдэж байгаа зүйлсийн өр төлбөр</t>
  </si>
  <si>
    <t>Мөнгөөр төлөгдөх хувьцааны опцион</t>
  </si>
  <si>
    <t>Тэтгэврийн сангийн өр төлбөр</t>
  </si>
  <si>
    <t>Санхүүгийн түрээсийн хэрэгжээгүй орлого</t>
  </si>
  <si>
    <t>Хоёрдогч өглөг</t>
  </si>
  <si>
    <t>Давуу эрхийн хувьцаа (хөрвөхгүй)</t>
  </si>
  <si>
    <t>Нөөц сан</t>
  </si>
  <si>
    <t>Хувь оролцоотой гэрээний нөөц сан</t>
  </si>
  <si>
    <t>Хувь оролцоогүй гэрээний нөөц сан</t>
  </si>
  <si>
    <t>Хөрөнгө оруулалттай холбоотой гэрээний нөөц сан</t>
  </si>
  <si>
    <t>ЭЗДИЙН ӨМЧ</t>
  </si>
  <si>
    <t>Эзэмшигчдийн өмч</t>
  </si>
  <si>
    <t>Хөрөнгийн дахин үнэлгээний өөрчлөлт</t>
  </si>
  <si>
    <t>Хуримтлагдсан ашиг, алдагдал</t>
  </si>
  <si>
    <t>Даатгалын нийт хураамжийн орлого</t>
  </si>
  <si>
    <t>Даатгалын хураамжийн буцаалт</t>
  </si>
  <si>
    <t>Давхар даатгалын хураамж</t>
  </si>
  <si>
    <t>Нийт төлсөн нэхэмжлэл</t>
  </si>
  <si>
    <t>Даатгалын хураамжийн орлогын дүн</t>
  </si>
  <si>
    <t>Даатгалын нөөц сангийн өөрчлөлт</t>
  </si>
  <si>
    <t>Хувь оролцоотой гэрээний нөөц сангийн өөрчлөлт</t>
  </si>
  <si>
    <t>Хувь оролцоогүй гэрээний нөөц сангийн өөрчлөлт</t>
  </si>
  <si>
    <t>Хөрөнгө оруулалттай холбоотой гэрээний нөөц сангийн өөрчлөлт</t>
  </si>
  <si>
    <t>Даатгалын хураамжийн бус орлого</t>
  </si>
  <si>
    <t>Хөрөнгө оруулалтын орлого</t>
  </si>
  <si>
    <t>Үйл ажиллагаа (борлуулалт, ерөнхий удирдлага)-ны зардал</t>
  </si>
  <si>
    <t>Үндсэн болон нэмэгдэл цалин</t>
  </si>
  <si>
    <t>Нийгмийн даатгалын шимтгэл</t>
  </si>
  <si>
    <t>Засвар үйлчилгээний зардал</t>
  </si>
  <si>
    <t>Ашиглалтын зардал</t>
  </si>
  <si>
    <t>Түрээсийн зардал</t>
  </si>
  <si>
    <t>Албан томилолтын зардал</t>
  </si>
  <si>
    <t>Тээврийн зардал</t>
  </si>
  <si>
    <t>Түүхий эд материалын зардал</t>
  </si>
  <si>
    <t>Элэгдлийн зардал</t>
  </si>
  <si>
    <t>Зар сурталчилгааны зардал</t>
  </si>
  <si>
    <t>Шуудан, холбооны зардал</t>
  </si>
  <si>
    <t>Шатахууны зардал</t>
  </si>
  <si>
    <t>Найдваргүй авлагын зардал</t>
  </si>
  <si>
    <t>Бусдаар ажил гүйцэтгүүлсэн ажлын зардал</t>
  </si>
  <si>
    <t>Үндсэн бус үйл ажиллагааны ашиг (алдагдал)</t>
  </si>
  <si>
    <t>Үндсэн бус үйлдвэрлэл, үйлчилгээний ашиг, алдагдал</t>
  </si>
  <si>
    <t>Торгууль, хөнгөлөлтийн ашиг (алдагдал)</t>
  </si>
  <si>
    <t>Ногдол ашгийн орлого</t>
  </si>
  <si>
    <t>Валютын ханшийн өөрчлөлтийн хэрэгжсэн ашиг (алдагдал)</t>
  </si>
  <si>
    <t>Валютын ханшийн өөрчлөлтийн хэрэгжээгүй ашиг (алдагдал)</t>
  </si>
  <si>
    <t>Хувьцаа, бондын зардлын хорогдуулга</t>
  </si>
  <si>
    <t>Хараат болон хамтарсан үйлдвэрээс олсон ашиг</t>
  </si>
  <si>
    <t>Бусад</t>
  </si>
  <si>
    <t>Орлогын татварын зардал</t>
  </si>
  <si>
    <t>Цөөнхөд ногдох хувь</t>
  </si>
  <si>
    <t>Онцгой шинжтэй зүйлс-цэвэр</t>
  </si>
  <si>
    <t>Нэгж хувьцаанд ногдох ашиг (алдагдал)</t>
  </si>
  <si>
    <t>Эхний үлдэгдэл</t>
  </si>
  <si>
    <t>Хасагдсан</t>
  </si>
  <si>
    <t>Хугацаат амьдралын даатгал</t>
  </si>
  <si>
    <t>Насан туршийн даатгал</t>
  </si>
  <si>
    <t>Хуримтлалын даатгал</t>
  </si>
  <si>
    <t>Тэтгэврийн даатгал</t>
  </si>
  <si>
    <t>Эрүүл мэндийн даатгал</t>
  </si>
  <si>
    <t>Аннуити даатгал</t>
  </si>
  <si>
    <t>Даатгалын үнэлгээ</t>
  </si>
  <si>
    <t>Даатгалын хураамжийн цэвэр орлогын дүн</t>
  </si>
  <si>
    <t>Даатгагчаас олгосон нийт нөхөн төлбөр</t>
  </si>
  <si>
    <t>Давхар даатгагчаар төлүүлсэн нөхөн төлбөр</t>
  </si>
  <si>
    <t>Даатгалын гэрээний зардал</t>
  </si>
  <si>
    <t>Хувь хүний даатгал:</t>
  </si>
  <si>
    <t>Багцаар төлсөн хураамж</t>
  </si>
  <si>
    <t>Хэсэгчлэн төлсөн хураамж (шинэ гэрээ)</t>
  </si>
  <si>
    <t>Хэсэгчлэн төлсөн хураамж (сунгасан гэрээ)</t>
  </si>
  <si>
    <t>Группийн даатгал:</t>
  </si>
  <si>
    <t>Даатгалын хураамж</t>
  </si>
  <si>
    <t>Нөхөн төлбөр авсан даатгуулагчийн тоо</t>
  </si>
  <si>
    <t>Даатгалын нөхөн төлбөр олгогдсон даатгалын гэрээний тоо</t>
  </si>
  <si>
    <t>Даатгалын гэрээний тоо /тоогоор/</t>
  </si>
  <si>
    <t>Давхар даатгалд шилжүүлсэн даатгалын үнэлгээ</t>
  </si>
  <si>
    <t>Давхар даатгалд шилжүүлсэн даатгалын хураамж</t>
  </si>
  <si>
    <t>Давхар даатгагчаас төлсөн нөхөн төлбөр</t>
  </si>
  <si>
    <t>Давхар даатгалын комиссын орлого</t>
  </si>
  <si>
    <t>Нас барах, хөдөлмөрийн чадвар алдах, хүнд өвдсөний нөхөн төлбөр</t>
  </si>
  <si>
    <t>Хөдөлмөрийн чадвар алдах, хүнд өвдөхөөс бусад осол, эрүүл мэндийн нөхөн төлбөр</t>
  </si>
  <si>
    <t>Гэрээний хугацаа дууссан/хуримтлал</t>
  </si>
  <si>
    <t>Буцаасан даатгалын хураамж</t>
  </si>
  <si>
    <t>Аннуити</t>
  </si>
  <si>
    <t>Мөнгөн урамшуулал</t>
  </si>
  <si>
    <t>Тооцсон дүн</t>
  </si>
  <si>
    <t>Нөөц сангийн актуар тооцооллын хувь</t>
  </si>
  <si>
    <t>Даатгалын гэрээний эрсдэлтэй хэсгийн үнэлгээний хувь</t>
  </si>
  <si>
    <t>Хорооноос тогтоосон дүрмийн сангийн доод хэмжээ</t>
  </si>
  <si>
    <t>Зөвшөөрөгдөхгүй хөрөнгө</t>
  </si>
  <si>
    <t>Өр төлбөр</t>
  </si>
  <si>
    <t>Банкны харилцах, хадгаламж</t>
  </si>
  <si>
    <t>Компанийн бонд</t>
  </si>
  <si>
    <t>Төв банкны үнэт цаас</t>
  </si>
  <si>
    <t>Хөрөнгөөр баталгаажсан үнэт цаас</t>
  </si>
  <si>
    <t>Банкны хадгаламжийн сертификат</t>
  </si>
  <si>
    <t>Хөрөнгө оруулалтын нээлттэй сан</t>
  </si>
  <si>
    <t>Хөрөнгө оруулалтын хаалттай сан</t>
  </si>
  <si>
    <t>Үл хөдлөх хөрөнгө</t>
  </si>
  <si>
    <t>Давхар даатгалын авлага</t>
  </si>
  <si>
    <t>90 хоногоос доош хугацаанд төлөгдөөгүй байгаа авлага</t>
  </si>
  <si>
    <t>Бусад авлага</t>
  </si>
  <si>
    <t>Биет бус хөрөнгө</t>
  </si>
  <si>
    <t>Урьдчилж төлсөн зардал</t>
  </si>
  <si>
    <t>(төгрөгөөр)</t>
  </si>
  <si>
    <t>Үзүүлэлт</t>
  </si>
  <si>
    <t>Данс</t>
  </si>
  <si>
    <t>... оны ..-р сарын ..</t>
  </si>
  <si>
    <t>А</t>
  </si>
  <si>
    <t>Б</t>
  </si>
  <si>
    <t>Бэлэн мөнгө /төгрөг/</t>
  </si>
  <si>
    <t>Бэлэн мөнгө /валют/</t>
  </si>
  <si>
    <t>Замд яваа мөнгө</t>
  </si>
  <si>
    <t>Дотоодын банкин дахь харилцах /төгрөг/</t>
  </si>
  <si>
    <t>Дотоодын банкин дахь харилцах /валют/</t>
  </si>
  <si>
    <t>Гадаадын банкин дахь харилцах</t>
  </si>
  <si>
    <t>Дотоодын банкин дахь хугацаагүй хадгаламж /төгрөг/</t>
  </si>
  <si>
    <t>Дотоодын банкин дахь хугацаагүй хадгаламж /валют/</t>
  </si>
  <si>
    <t>Санхүүгийн байгууллагад байршуулсан 3 сараас бага хугацаатай хөрөнгө /төгрөг/</t>
  </si>
  <si>
    <t>Санхүүгийн байгууллагад байршуулсан 3 сараас бага хугацаатай хөрөнгө /валют/</t>
  </si>
  <si>
    <t xml:space="preserve">Гадаадын санхүүгийн байгууллагад байршуулсан 3 сараас бага хугацаатай хөрөнгө </t>
  </si>
  <si>
    <t>Дотоодын банкин дахь 3 сар хүртлэх хугацаатай хадгаламж, хадгаламжийн сертификат /төгрөг/</t>
  </si>
  <si>
    <t>Дотоодын банкин дахь  хадгаламж, 3 сар хүртлэх хугацаатай хадгаламж, хадгаламжийн сертификат /валют/</t>
  </si>
  <si>
    <t>Гадаадын банкин дахь 3 сар хүртлэх хугацаатай хадгаламж, хадгаламжийн сертификат</t>
  </si>
  <si>
    <t>3 сар хүртэл хугацаатай Үнэт цаас /төгрөг/</t>
  </si>
  <si>
    <t>3 сар хүртэл хугацаатай Үнэт цаас /валют/</t>
  </si>
  <si>
    <t>Дотоодын банкинд байршуулсан 3 сар хүртлэх хугацаатай хөрөнгө оруулалтын хүү, хямдруулалтын авлага /төгрөг/</t>
  </si>
  <si>
    <t>Дотоодын банкинд байршуулсан 3 сар хүртлэх хугацаатай хөрөнгө оруулалтын хүү, хямдруулалтын авлага /валют/</t>
  </si>
  <si>
    <t>Гадаадын банкинд байршуулсан 3 сар хүртлэх хугацаатай хөрөнгө оруулалтын хүү, хямдруулалтын авлага</t>
  </si>
  <si>
    <t>Үнэт цаасанд хуримтлуулж тооцсон хүү /төгрөг/</t>
  </si>
  <si>
    <t>Үнэт цаасанд хуримтлуулж тооцсон хүү /валют/</t>
  </si>
  <si>
    <t xml:space="preserve">Даатгалын хураамжийн авлага </t>
  </si>
  <si>
    <t>Даатгалын хураамжийн авлагын эрсдэлийн сан</t>
  </si>
  <si>
    <t xml:space="preserve">Буруутай этгээдээс авах авлага </t>
  </si>
  <si>
    <t>Буруутай этгээдээс авах авлагын эрсдэлийн сан</t>
  </si>
  <si>
    <t xml:space="preserve">Давхар даатгагчаас авах нөхөн төлбөрийн авлага </t>
  </si>
  <si>
    <t>Давхар даатгагчаас авах нөхөн төлбөрийн авлагын эрсдэлийн сан</t>
  </si>
  <si>
    <t xml:space="preserve">Давхар даатгагчаас авах хураамжийн авлага </t>
  </si>
  <si>
    <t>Давхар даатгагчаас авах хураамжийн авлагын эрсдэлийн сан</t>
  </si>
  <si>
    <t xml:space="preserve">Давхар даатгагчаас авах шимтгэлийн авлага </t>
  </si>
  <si>
    <t>Давхар даатгагчаас авах шимтгэлийн эрсдэлийн сан</t>
  </si>
  <si>
    <t xml:space="preserve">Бусад авлага </t>
  </si>
  <si>
    <t>Бусад авлагын эрсдэлийн сан</t>
  </si>
  <si>
    <t>Татварын авлага</t>
  </si>
  <si>
    <t>НДШ-ийн авлага</t>
  </si>
  <si>
    <t>Банкинд байршуулсан 3 сараас дээш хугацаатай хадгаламж, хадгаламжийн сертификат /төгрөг/</t>
  </si>
  <si>
    <t>Банкинд байршуулсан 3 сараас дээш хугацаатай хадгаламж, хадгаламжийн сертификат /валют/</t>
  </si>
  <si>
    <t>Гадаадын банкинд байршуулсан 3 сараас дээш хугацаатай хадгаламж, хадгаламжийн сертификат</t>
  </si>
  <si>
    <t>Санхүүгийн байгууллагад байршуулсан 3 сараас дээш хугацаатай хөрөнгө оруулалт</t>
  </si>
  <si>
    <t>Банкинд байршуулсан 3 сараас дээш хугацаатай хадгаламж, хадгаламжийн сертификатийн хөнгөлөлт, урамшуулал, хямдруулалт</t>
  </si>
  <si>
    <t>Банкинд байршуулсан 3 сараас дээш хугацаатай хадгаламж, хадгаламжийн сертификат, хүүний авлага /төгрөг/</t>
  </si>
  <si>
    <t>Банкинд байршуулсан 3 сараас дээш хугацаатай хадгаламж, хадгаламжийн сертификат, хүүний авлага /валют/</t>
  </si>
  <si>
    <t xml:space="preserve">Хугацааны эцэс хүртэл эзэмших үнэт цаас /Дотоод/  </t>
  </si>
  <si>
    <t xml:space="preserve">Борлуулахад бэлэн үнэт цаас /Дотоод/  </t>
  </si>
  <si>
    <t>Арилжааны үнэт цаас</t>
  </si>
  <si>
    <t>Зээл ба авлага гэж ангилсан үнэт цаас</t>
  </si>
  <si>
    <t>Үнэт цаасны урамшуулал</t>
  </si>
  <si>
    <t>Үнэт цаасны хөнгөлөлт, хасагдуулга, хямдруулалт</t>
  </si>
  <si>
    <t>Үнэт цаасны хуримтлуулж тооцсон авлага</t>
  </si>
  <si>
    <t>Үнэт цаасны дахин үнэлгээний эрсдэлийн сан</t>
  </si>
  <si>
    <t>Охин компанид оруулсан хөрөнгө оруулалт</t>
  </si>
  <si>
    <t>Хараат компанид оруулсан хөрөнгө оруулалт</t>
  </si>
  <si>
    <t>Хамтын хяналттай компанид оруулсан хөрөнгө оруулалт</t>
  </si>
  <si>
    <t>Хараат, хамтын хяналттай, охин компаниудад оруулсан хөрөнгө оруулалтын эрсдэлийн сан</t>
  </si>
  <si>
    <t>Үнэт металл, Дериватив /Дотоод/</t>
  </si>
  <si>
    <t>Үнэт металл, Дериватив /Гадаад/</t>
  </si>
  <si>
    <t xml:space="preserve">Бичиг хэргийн материал </t>
  </si>
  <si>
    <t>Хангамжийн материал</t>
  </si>
  <si>
    <t>Түлш шатахуун</t>
  </si>
  <si>
    <t>Сэлбэг хэрэгсэл</t>
  </si>
  <si>
    <t>Сурталчилгааны материал</t>
  </si>
  <si>
    <t>Урьдчилж төлсөн тооцоо</t>
  </si>
  <si>
    <t xml:space="preserve">Өмчлөх бусад хөрөнгө </t>
  </si>
  <si>
    <t>Өмчлөх бусад хөрөнгийн эрсдэлийн сан</t>
  </si>
  <si>
    <t>ДД-ын хойшлогдсон хураамж</t>
  </si>
  <si>
    <t>Даатгалын орлогын шимтгэлийн хойшлогдсон зардал /Зуучлагч/</t>
  </si>
  <si>
    <t>Даатгалын орлогын шимтгэлийн хойшлогдсон зардал /Төлөөлөгч/</t>
  </si>
  <si>
    <t>Даатгалын орлогын шимтгэлийн хойшлогдсон бусад зардал</t>
  </si>
  <si>
    <t>Газрын сайжруулалт</t>
  </si>
  <si>
    <t>Газар сайжруулалтын Хуримтлагдсан элэгдэл</t>
  </si>
  <si>
    <t xml:space="preserve">Барилга байгууламж </t>
  </si>
  <si>
    <t>Барилга байгууламж хуримтлагдсан элэгдэл</t>
  </si>
  <si>
    <t>Машин тоног төхөөрөмж</t>
  </si>
  <si>
    <t>Машин тоног төхөөрөмж хуримтлагдсан элэгдэл</t>
  </si>
  <si>
    <t>Тээврийн хэрэгсэл</t>
  </si>
  <si>
    <t>Тээврийн хэрэгсэл хуримтлагдсан элэгдэл</t>
  </si>
  <si>
    <t xml:space="preserve">Тавилга эд хогшил </t>
  </si>
  <si>
    <t>Тавилга эд хогшил хуримтлагдсан элэгдэл</t>
  </si>
  <si>
    <t>Компьютер дагалдах хэрэгсэл</t>
  </si>
  <si>
    <t>Компьютер дагалдах хэрэгсэл хуримтлагдсан элэгдэл</t>
  </si>
  <si>
    <t>Санхүүгийн түрээсийн хөрөнгө</t>
  </si>
  <si>
    <t>Санхүүгийн түрээсийн хөрөнгө хуримтлагдсан элэгдэл</t>
  </si>
  <si>
    <t>Мал сүрэг</t>
  </si>
  <si>
    <t>Мал сүргийн хуримтлагдсан элэгдэл</t>
  </si>
  <si>
    <t>Дуусаагүй барилга</t>
  </si>
  <si>
    <t>Зохиогчийн эрх</t>
  </si>
  <si>
    <t>Зохиогчийн эрх хуримтлагдсан хорогдуулалт</t>
  </si>
  <si>
    <t>Програм хангамж</t>
  </si>
  <si>
    <t>Програм хангамж хуримтлагдсан хорогдуулалт</t>
  </si>
  <si>
    <t>Патент</t>
  </si>
  <si>
    <t>Патент хуримтлагдсан хорогдуулалт</t>
  </si>
  <si>
    <t>Барааны тэмдэг</t>
  </si>
  <si>
    <t>Барааны тэмдэг хуримтлагдсан хорогдуулалт</t>
  </si>
  <si>
    <t>Газар эзэмших эрх</t>
  </si>
  <si>
    <t>Газар эзэмших эрх хуримтлагдсан хорогдуулалт</t>
  </si>
  <si>
    <t>Бусад биет бус хөрөнгө</t>
  </si>
  <si>
    <t>Бусад биет бус хөрөнгө хуримтлагдсан хорогдуулалт</t>
  </si>
  <si>
    <t>Хөрөнгө оруулалтын зориулалттай үл хөдлөх хөрөнгө</t>
  </si>
  <si>
    <t>Салбар хоорондын тооцоо</t>
  </si>
  <si>
    <t>Даатгалын орлогын шимтгэлийн өглөг</t>
  </si>
  <si>
    <t>Давхар даатгагчид өгөх хураамжийн өглөг</t>
  </si>
  <si>
    <t>Татварын өглөг</t>
  </si>
  <si>
    <t>Давуу эрхийн хувьцаа /Хөрвөхгүй/</t>
  </si>
  <si>
    <t>Орлогод тооцоогүй хураамжийн нөөц</t>
  </si>
  <si>
    <t xml:space="preserve">Учирсан боловч мэдэгдээгүй ХНС </t>
  </si>
  <si>
    <t>Учирсан боловч мэдэгдээгүй хохирлыг барагдуулахтай холбогдон гарах зайлшгүй зардал</t>
  </si>
  <si>
    <t xml:space="preserve">Мэдсэн боловч төлөөгүй ХНС </t>
  </si>
  <si>
    <t>Учирч болзошгүй ХНС</t>
  </si>
  <si>
    <t>Тусгай нөөц сан</t>
  </si>
  <si>
    <t>Хувь нийлүүлсэн хөрөнгө: Энгийн хувьцаа</t>
  </si>
  <si>
    <t>Хувь нийлүүлсэн хөрөнгө: Давуу эрхийн хувьцаа</t>
  </si>
  <si>
    <t>Нэмж төлөгдсөн капитал: Энгийн хувьцаа</t>
  </si>
  <si>
    <t>Нэмж төлөгдсөн капитал: Давуу эрхийн хувьцаа</t>
  </si>
  <si>
    <t>Халаасны хувьцаа: Энгийн хувьцаа</t>
  </si>
  <si>
    <t>Халаасны хувьцаа: Давуу эрхийн хувьцаа</t>
  </si>
  <si>
    <t>Тусгай зориулалттай сан</t>
  </si>
  <si>
    <t>Хувьцаанд суурилсан төлбөр</t>
  </si>
  <si>
    <t>Хувьцаа эзэмшигчдээс оруулсан бусад хөрөнгө</t>
  </si>
  <si>
    <t xml:space="preserve">НИЙТ ӨР ТӨЛБӨРИЙН БА ЭЗДИЙН ӨМЧИЙН ДҮН </t>
  </si>
  <si>
    <t>Даатгагчийн нэр:</t>
  </si>
  <si>
    <t>..... оны .... сарын ...-ны өдөр</t>
  </si>
  <si>
    <t>тамга тэмдэг</t>
  </si>
  <si>
    <t xml:space="preserve">ТАЙЛАН ГАРГАСАН:    </t>
  </si>
  <si>
    <t xml:space="preserve"> Гүйцэтгэх захирал</t>
  </si>
  <si>
    <t xml:space="preserve">/................................../   </t>
  </si>
  <si>
    <t>/................................./</t>
  </si>
  <si>
    <t xml:space="preserve"> Ерөнхий нягтлан бодогч  </t>
  </si>
  <si>
    <t xml:space="preserve">/.................................../   </t>
  </si>
  <si>
    <t>/................................/</t>
  </si>
  <si>
    <t>...................................................</t>
  </si>
  <si>
    <t>№</t>
  </si>
  <si>
    <t>Мөрийн дугаар</t>
  </si>
  <si>
    <t>В</t>
  </si>
  <si>
    <t>1.1</t>
  </si>
  <si>
    <t>1.1.1</t>
  </si>
  <si>
    <t>1.1.2</t>
  </si>
  <si>
    <t>1.1.3</t>
  </si>
  <si>
    <t>1.1.4</t>
  </si>
  <si>
    <t>1.1.5</t>
  </si>
  <si>
    <t>Мөнгө, түүнтэй адилтгах хөрөнгийн дүн  (=мөр(3+...+6))</t>
  </si>
  <si>
    <t>1.2</t>
  </si>
  <si>
    <t>1.2.1</t>
  </si>
  <si>
    <t>1.2.2</t>
  </si>
  <si>
    <t>1.2.3</t>
  </si>
  <si>
    <t>1.3</t>
  </si>
  <si>
    <t>1.3.1</t>
  </si>
  <si>
    <t>1.3.2</t>
  </si>
  <si>
    <t>Бусад санхүүгийн хөрөнгийн дүн  (=мөр14)</t>
  </si>
  <si>
    <t>1.4</t>
  </si>
  <si>
    <t>1.4.1</t>
  </si>
  <si>
    <t>1.4.2</t>
  </si>
  <si>
    <t>1.4.3</t>
  </si>
  <si>
    <t>1.4.4</t>
  </si>
  <si>
    <t>1.4.5</t>
  </si>
  <si>
    <t>1.4.6</t>
  </si>
  <si>
    <t>1.4.7</t>
  </si>
  <si>
    <t>1.5</t>
  </si>
  <si>
    <t>1.5.1</t>
  </si>
  <si>
    <t>1.5.2</t>
  </si>
  <si>
    <t>1.5.3</t>
  </si>
  <si>
    <t>1.5.4</t>
  </si>
  <si>
    <t>1.5.5</t>
  </si>
  <si>
    <t>1.6</t>
  </si>
  <si>
    <t>1.6.1</t>
  </si>
  <si>
    <t>1.6.4</t>
  </si>
  <si>
    <t>1.7</t>
  </si>
  <si>
    <t>1.8</t>
  </si>
  <si>
    <t>1.9</t>
  </si>
  <si>
    <t>1.10</t>
  </si>
  <si>
    <t>2</t>
  </si>
  <si>
    <t>2.1</t>
  </si>
  <si>
    <t>2.1.1</t>
  </si>
  <si>
    <t>2.1.1.1</t>
  </si>
  <si>
    <t>2.1.1.2</t>
  </si>
  <si>
    <t>2.1.1.3</t>
  </si>
  <si>
    <t>2.1.1.4</t>
  </si>
  <si>
    <t>2.1.2</t>
  </si>
  <si>
    <t>2.1.2.1</t>
  </si>
  <si>
    <t>2.1.2.2</t>
  </si>
  <si>
    <t>2.1.2.3</t>
  </si>
  <si>
    <t>2.1.2.4</t>
  </si>
  <si>
    <t>2.1.2.5</t>
  </si>
  <si>
    <t>2.1.2.6</t>
  </si>
  <si>
    <t>2.1.2.7</t>
  </si>
  <si>
    <t>2.1.3</t>
  </si>
  <si>
    <t>2.1.3.1</t>
  </si>
  <si>
    <t>2.1.3.2</t>
  </si>
  <si>
    <t>2.1.3.3</t>
  </si>
  <si>
    <t>2.1.3.4</t>
  </si>
  <si>
    <t>2.1.3.5</t>
  </si>
  <si>
    <t>2.1.3.6</t>
  </si>
  <si>
    <t>2.1.3.7</t>
  </si>
  <si>
    <t>2.1.3.8</t>
  </si>
  <si>
    <t>2.1.3.9</t>
  </si>
  <si>
    <t>2.1.3.10</t>
  </si>
  <si>
    <t>2.1.3.11</t>
  </si>
  <si>
    <t>2.1.3.12</t>
  </si>
  <si>
    <t>2.1.4</t>
  </si>
  <si>
    <t>2.1.5</t>
  </si>
  <si>
    <t>2.1.6</t>
  </si>
  <si>
    <t>2.1.7</t>
  </si>
  <si>
    <t>2.2</t>
  </si>
  <si>
    <t>2.2.1</t>
  </si>
  <si>
    <t>2.2.2</t>
  </si>
  <si>
    <t>2.2.3</t>
  </si>
  <si>
    <t>2.2.4</t>
  </si>
  <si>
    <t>2.2.5</t>
  </si>
  <si>
    <t>2.2.6</t>
  </si>
  <si>
    <t>2.2.7</t>
  </si>
  <si>
    <t>2.2.8</t>
  </si>
  <si>
    <t>2.3</t>
  </si>
  <si>
    <t>НИЙТ ӨР ТӨЛБӨРИЙН БА ЭЗДИЙН ӨМЧИЙН ДҮН (=мөр(76+86)</t>
  </si>
  <si>
    <t>Нөхөн төлбөрийн нөөцийн давхар даатгагчид ногдох хэсэг ХО-гүй</t>
  </si>
  <si>
    <t>Нөхөн төлбөрийн нөөцийн давхар даатгагчид ногдох хэсэг ХО-той</t>
  </si>
  <si>
    <t>Ерөнхий данс</t>
  </si>
  <si>
    <t>Даатгалын хураамжийн орлого</t>
  </si>
  <si>
    <t>Давхар даатгалын шимтгэлийн орлого</t>
  </si>
  <si>
    <t>Давхар даатгагчийн хариуцсан нөхөн төлбөр</t>
  </si>
  <si>
    <t>Буруутай этгээдийн хариуцсан нөхөн төлбөр</t>
  </si>
  <si>
    <t>Хөрөнгө оруулалтын хүүний орлого</t>
  </si>
  <si>
    <t>Хямдруулалт, хөнгөлөлтийн орлого</t>
  </si>
  <si>
    <t>Хөрөнгө оруулалтын  олз</t>
  </si>
  <si>
    <t>Хараат ба хамтын хяналттай, охин компанид оруулсан хөрөнгө оруулалтын олз</t>
  </si>
  <si>
    <t>Түрээсийн орлого</t>
  </si>
  <si>
    <t>Эрхийн шимтгэлийн орлого</t>
  </si>
  <si>
    <t>Хүүгийн орлого /харилцах, хугацаагүй хадгаламж/</t>
  </si>
  <si>
    <t>Санхүүгийн түрээсийн орлого</t>
  </si>
  <si>
    <t>Эрсдэлийн сангаас хаагдсан авлагын эргэн төлөлт</t>
  </si>
  <si>
    <t>Үйл ажиллагааны бусад орлого</t>
  </si>
  <si>
    <t>Гадаад валютын ханшийн зөрүүний олз</t>
  </si>
  <si>
    <t>Биет болон биет бус хөрөнгө борлуулсан, данснаас хассаны олз</t>
  </si>
  <si>
    <t>Өрийн бичиг, Бонд эргэлтээс гаргалтын олз</t>
  </si>
  <si>
    <t>Торгууль алдангийн олз</t>
  </si>
  <si>
    <t>Хандивын олз</t>
  </si>
  <si>
    <t>Бусад олз</t>
  </si>
  <si>
    <t>Давхар даатгалын хураамжийн буцаалт</t>
  </si>
  <si>
    <t>Орлого тооцоогүй  хураамжийн нөөцийн өөрчлөлт</t>
  </si>
  <si>
    <t>ДД-ын хойшлогдсон хураамжийн өөрчлөлт</t>
  </si>
  <si>
    <t>Учирсан боловч мэдэгдээгүй хохирлын НС-ийн өөрчлөлт</t>
  </si>
  <si>
    <t>Учирсан боловч мэдэгдээгүй хохирлыг барагдуулахтай холбогдон гарах зайлшгүй зардлын өөрчлөлт</t>
  </si>
  <si>
    <t>Мэдсэн боловч төлөөгүй хохирлын НС-ийн өөрчлөлт</t>
  </si>
  <si>
    <t>Учирч болзошгүй хохирлын нөөц сангийн өөрчлөлт</t>
  </si>
  <si>
    <t>Тусгай нөөц сангийн өөрчлөлт</t>
  </si>
  <si>
    <t>Нөхөн төлбөрийн нөөцийн давхар даатгагчид ногдох хэсгийн өөрчлөлт УБМХНС</t>
  </si>
  <si>
    <t>Нөхөн төлбөрийн нөөцийн давхар даатгагчид ногдох хэсгийн өөрчлөлт МБТХНС</t>
  </si>
  <si>
    <t>Даатгалын гэрээний зардал /Зуучлагч/</t>
  </si>
  <si>
    <t>Даатгалын гэрээний зардал /Төлөөлөгч/</t>
  </si>
  <si>
    <t>Ажиллагчдын цалингийн зардал</t>
  </si>
  <si>
    <t>Байгууллагаас төлсөн НДШ-ийн зардал</t>
  </si>
  <si>
    <t>Татвар, төлбөр, хураамжийн зардал</t>
  </si>
  <si>
    <t>Томилолтын зардал</t>
  </si>
  <si>
    <t>Бичиг хэргийн зардал</t>
  </si>
  <si>
    <t>Шуудан холбооны зардал</t>
  </si>
  <si>
    <t>Мэргэжлийн үйлчилгээний зардал</t>
  </si>
  <si>
    <t>Сургалтын зардал</t>
  </si>
  <si>
    <t>Сонин сэтгүүл захиалгын зардал</t>
  </si>
  <si>
    <t>Даатгалын зардал</t>
  </si>
  <si>
    <t>Засварын зардал</t>
  </si>
  <si>
    <t>Элэгдэл, хорогдлын зардал</t>
  </si>
  <si>
    <t>Харуул, хамгаалалтын зардал</t>
  </si>
  <si>
    <t>Цэвэрлэгээ, Үйлчилгээний зардал</t>
  </si>
  <si>
    <t>Хүлээн авалт, баяр ёслолын зардал</t>
  </si>
  <si>
    <t>Санхүүгийн зардал</t>
  </si>
  <si>
    <t>Хөрөнгө оруулалтын гарз</t>
  </si>
  <si>
    <t>Хараат ба хамтын хяналттай, охин компанид оруулсан хөрөнгө оруулалтын гарз</t>
  </si>
  <si>
    <t>Үйл ажиллагааны бусад зардал</t>
  </si>
  <si>
    <t>Үйл ажиллагааны бус зардал</t>
  </si>
  <si>
    <t>Эрсдэлийн сангийн зардал</t>
  </si>
  <si>
    <t>Гадаад валютын ханшийн зөрүүний гарз</t>
  </si>
  <si>
    <t>Биет болон биет бус хөрөнгө борлуулсан, данснаас хассаны гарз</t>
  </si>
  <si>
    <t>Өрийн бичиг, бонд эргэлтээс гаргалтын гарз</t>
  </si>
  <si>
    <t>Торгууль алданги</t>
  </si>
  <si>
    <t>Бусад гарз</t>
  </si>
  <si>
    <t>Үйл ажиллагааны бус бусад зардал</t>
  </si>
  <si>
    <t>Орлогын албан татварын зардал</t>
  </si>
  <si>
    <t xml:space="preserve">Давхар даатгалын хураамжийн зардал </t>
  </si>
  <si>
    <t>3</t>
  </si>
  <si>
    <t>4</t>
  </si>
  <si>
    <t>4.1</t>
  </si>
  <si>
    <t>4.2</t>
  </si>
  <si>
    <t>4.3</t>
  </si>
  <si>
    <t>5</t>
  </si>
  <si>
    <t>5.1</t>
  </si>
  <si>
    <t>5.2</t>
  </si>
  <si>
    <t>5.3</t>
  </si>
  <si>
    <t>6</t>
  </si>
  <si>
    <t>7</t>
  </si>
  <si>
    <t>8</t>
  </si>
  <si>
    <t>9</t>
  </si>
  <si>
    <t>9.1</t>
  </si>
  <si>
    <t>10</t>
  </si>
  <si>
    <t>10.1</t>
  </si>
  <si>
    <t>11</t>
  </si>
  <si>
    <t>11.1</t>
  </si>
  <si>
    <t>МАЯГТ СЗХ04120. УРТ ХУГАЦААНЫ ДААТГАЛЫН КОМПАНИЙН ОРЛОГЫН ДЭЛГЭРЭНГҮЙ ТАЙЛАН</t>
  </si>
  <si>
    <t>УРТ ХУГАЦААНЫ ДААТГАЛЫН КОМПАНИЙН ОРЛОГЫН ДЭЛГЭРЭНГҮЙ ТАЙЛАН /ДАНСНЫ ЖАГСААЛТААР/</t>
  </si>
  <si>
    <t>МАЯГТ СЗХ04119. УРТ ХУГАЦААНЫ ДААТГАЛЫН КОМПАНИЙН САНХҮҮГИЙН БАЙДЛЫН ТАЙЛАН</t>
  </si>
  <si>
    <t>УРТ ХУГАЦААНЫ ДААТГАЛЫН КОМПАНИЙН САНХҮҮГИЙН БАЙДЛЫН ТАЙЛАН /ДАНСНЫ ЖАГСААЛТААР/</t>
  </si>
  <si>
    <t>Даатгалын хураамжийн орлогын дүн (=мөр (4-5))</t>
  </si>
  <si>
    <t>4.4</t>
  </si>
  <si>
    <t>Даатгалын нөөц сангийн өөрчлөлтийн дүн (= мөр(8+9+10))</t>
  </si>
  <si>
    <t>Даатгалын хураамжийн бус орлогын дүн (= мөр (13+14+15))</t>
  </si>
  <si>
    <t>7.1</t>
  </si>
  <si>
    <t>7.2</t>
  </si>
  <si>
    <t>7.3</t>
  </si>
  <si>
    <t>7.4</t>
  </si>
  <si>
    <t>7.5</t>
  </si>
  <si>
    <t>7.6</t>
  </si>
  <si>
    <t>7.7</t>
  </si>
  <si>
    <t>7.8</t>
  </si>
  <si>
    <t>7.9</t>
  </si>
  <si>
    <t>7.10</t>
  </si>
  <si>
    <t>7.11</t>
  </si>
  <si>
    <t>7.12</t>
  </si>
  <si>
    <t>7.13</t>
  </si>
  <si>
    <t>7.15</t>
  </si>
  <si>
    <t>7.18</t>
  </si>
  <si>
    <t>7.19</t>
  </si>
  <si>
    <t>9.2</t>
  </si>
  <si>
    <t>9.3</t>
  </si>
  <si>
    <t>9.4</t>
  </si>
  <si>
    <t>9.5</t>
  </si>
  <si>
    <t>9.6</t>
  </si>
  <si>
    <t>9.7</t>
  </si>
  <si>
    <t>9.8</t>
  </si>
  <si>
    <t>9.9</t>
  </si>
  <si>
    <t xml:space="preserve">Бусад </t>
  </si>
  <si>
    <t>Үндсэн бус үйл ажиллагааны ашиг (алдагдал)-ын дүн (= мөр (40 : 47))</t>
  </si>
  <si>
    <t>1</t>
  </si>
  <si>
    <t>5.4</t>
  </si>
  <si>
    <t>Даатгалын орлогын дүн (= мөр (6-11+16))</t>
  </si>
  <si>
    <t xml:space="preserve">Үйл ажиллагааны зардлын дүн (= мөр (19+…+ 33))            </t>
  </si>
  <si>
    <t xml:space="preserve">Үндсэн үйл ажиллагааны ашиг (алдагдал)     (= мөр (17- 34))                 </t>
  </si>
  <si>
    <t xml:space="preserve">Татвар төлөхийн өмнөх ашиг (алдагдал)  (= мөр (35 - 45))                     </t>
  </si>
  <si>
    <t>Татварын дараах ашиг (алдагдал) (= мөр (46 - 47))</t>
  </si>
  <si>
    <t>Ердийн ажиллагааны ашиг (алдагдал)   (= мөр (48 - 49))</t>
  </si>
  <si>
    <t xml:space="preserve">Тайлант үеийн цэвэр ашиг (алдагдал)  (= мөр (50 - 51))                            </t>
  </si>
  <si>
    <t>2.1.6.1</t>
  </si>
  <si>
    <t>2.1.6.2</t>
  </si>
  <si>
    <t>2.1.6.3</t>
  </si>
  <si>
    <t>2.1.6.4</t>
  </si>
  <si>
    <t>“Даатгагч болон даатгалын мэргэжлийн оролцогчоос 
тайлан, мэдээ, өргөдөл гаргах заавар”-ын 2 дугаар хавсралт</t>
  </si>
  <si>
    <t>МАЯГТ СЗХ04106. ДААТГАЛЫН КОМПАНИЙН ХӨРӨНГИЙН ЭРСДЭЛИЙН ТАЙЛАН</t>
  </si>
  <si>
    <t>.... оны .... сарын ...-ны өдөр</t>
  </si>
  <si>
    <t>“Даатгагч болон даатгалын мэргэжлийн оролцогчоос 
тайлан, мэдээ, өргөдөл гаргах заавар”-ын 17 дугаар хавсралт</t>
  </si>
  <si>
    <t>Даатгалын нөөц сан</t>
  </si>
  <si>
    <t xml:space="preserve">Нэмэгдсэн </t>
  </si>
  <si>
    <t xml:space="preserve">Эцсийн үлдэгдэл </t>
  </si>
  <si>
    <t xml:space="preserve">ДҮН </t>
  </si>
  <si>
    <t xml:space="preserve">             МАЯГТ СЗХ04121. УРТ ХУГАЦААНЫ ДААТГАЛЫН КОМПАНИЙН ДААТГАЛЫН НӨӨЦ САНГИЙН ТАЙЛАН</t>
  </si>
  <si>
    <t>Хөрөнгө оруулалттай холбоотоай гэрээний нөөц сан</t>
  </si>
  <si>
    <t>“Даатгагч болон даатгалын мэргэжлийн оролцогчоос 
тайлан, мэдээ, өргөдөл гаргах заавар”-ын 18 дугаар хавсралт</t>
  </si>
  <si>
    <t>Даатгалын төрөл</t>
  </si>
  <si>
    <t>Даатгалын хэлбэр</t>
  </si>
  <si>
    <t>Г</t>
  </si>
  <si>
    <t>Үүнээс: ипотекийн даатгал</t>
  </si>
  <si>
    <t>“Даатгагч болон даатгалын мэргэжлийн оролцогчоос 
тайлан, мэдээ, өргөдөл гаргах заавар”-ын 19 дүгээр хавсралт</t>
  </si>
  <si>
    <t>Үүнээс</t>
  </si>
  <si>
    <t xml:space="preserve">Даатгалын хураамжийн буцаалт </t>
  </si>
  <si>
    <t>Нийт нөхөн төлбөрийн зардал</t>
  </si>
  <si>
    <t>Даатгалын зуучлагчаар дамжиж орсон</t>
  </si>
  <si>
    <t>Даатгалын төлөөлөгчөөр дамжиж орсон</t>
  </si>
  <si>
    <t>Хувь оролцоотой гэрээний нөөц сангаас олгосон нөхөн төлбөр</t>
  </si>
  <si>
    <t>Хувь оролцоогүй гэрээний нөөц сангаас олгосон нөхөн төлбөр</t>
  </si>
  <si>
    <t>Хөрөнгө оруулалттай холбоотой гэрээний нөөц сангаас олгосон нөхөн төлбөр</t>
  </si>
  <si>
    <t>Даатгалын зуучлагчийн шимтгэл</t>
  </si>
  <si>
    <t>Даатгалын төлөөлөгчийн шимтгэл</t>
  </si>
  <si>
    <t>“Даатгагч болон даатгалын мэргэжлийн оролцогчоос 
тайлан, мэдээ, өргөдөл гаргах заавар”-ын 21 дүгээр хавсралт</t>
  </si>
  <si>
    <t>“Даатгагч болон даатгалын мэргэжлийн оролцогчоос 
тайлан, мэдээ, өргөдөл гаргах заавар”-ын 20 дугаар хавсралт</t>
  </si>
  <si>
    <t>Даатгалын гэрээний төрөл</t>
  </si>
  <si>
    <t>“Даатгагч болон даатгалын мэргэжлийн оролцогчоос тайлан, мэдээ, өргөдөл гаргах заавар”-ын 22 дугаар хавсралт</t>
  </si>
  <si>
    <t>Даатгуулагчийн тоо</t>
  </si>
  <si>
    <t>Байгуулагдсан даатгалын гэрээний тоо</t>
  </si>
  <si>
    <t xml:space="preserve"> Хувь хүн</t>
  </si>
  <si>
    <t xml:space="preserve"> Хуулийн этгээд</t>
  </si>
  <si>
    <t xml:space="preserve">Хувь хүнтэй байгуулсан </t>
  </si>
  <si>
    <t xml:space="preserve">Хуулийн этгээдтэй байгуулсан </t>
  </si>
  <si>
    <t>Үүнээс: хамрагдсан хувь хүн</t>
  </si>
  <si>
    <t>Нийт нэхэмжлэлийн тоо</t>
  </si>
  <si>
    <t>Үүнээс: Хувь хүн</t>
  </si>
  <si>
    <t>Хуулийн этгээд</t>
  </si>
  <si>
    <t>Үүнээс: Олгосон хувь хүн</t>
  </si>
  <si>
    <t>Үүнээс: Ипотекийн даатгал</t>
  </si>
  <si>
    <t>МАЯГТ СЗХ04127. УРТ ХУГАЦААНЫ ДААТГАЛЫН КОМПАНИЙН ДААТГУУЛАГЧИЙН ДЭЛГЭРЭНГҮЙ ТАЙЛАН</t>
  </si>
  <si>
    <t>Тайлбар</t>
  </si>
  <si>
    <t>“Даатгагч болон даатгалын мэргэжлийн оролцогчоос тайлан, мэдээ, өргөдөл гаргах заавар”-ын 23 дугаар хавсралт</t>
  </si>
  <si>
    <t>“Даатгагч болон даатгалын мэргэжлийн оролцогчоос тайлан, мэдээ, өргөдөл гаргах заавар”-ын 24 дүгээр хавсралт</t>
  </si>
  <si>
    <t>МАЯГТ СЗХ04128. ДААТГАГЧИЙН ДАВХАР ДААТГАЛЫН ҮЙЛ АЖИЛЛАГААНЫ ДЭЛГЭРЭНГҮЙ ТАЙЛАН</t>
  </si>
  <si>
    <t>Даатгагчийн нэр: .....................................</t>
  </si>
  <si>
    <t>МАЯГТ СЗХ04129. УРТ ХУГАЦААНЫ ДААТГАЛЫН КОМПАНИЙН НИЙТ ТӨЛСӨН НЭХЭМЖЛЭЛИЙН ДЭЛГЭРЭНГҮЙ ТАЙЛАН</t>
  </si>
  <si>
    <t>“Даатгагч болон даатгалын мэргэжлийн оролцогчоос тайлан, мэдээ, өргөдөл гаргах заавар”-ын 25 дугаар хавсралт</t>
  </si>
  <si>
    <t>ҮЗҮҮЛЭЛТ</t>
  </si>
  <si>
    <t>20.... оны ... -р сарын ... -ний үлдэгдэл</t>
  </si>
  <si>
    <t>МАЯГТ СЗХ04103. ӨМЧИЙН ӨӨРЧЛӨЛТИЙН ТАЙЛАН</t>
  </si>
  <si>
    <t>МАЯГТ СЗХ04104. МӨНГӨН ГҮЙЛГЭЭНИЙ ТАЙЛАН</t>
  </si>
  <si>
    <t>1.1.6</t>
  </si>
  <si>
    <t>1.1.7</t>
  </si>
  <si>
    <t>1.2.4</t>
  </si>
  <si>
    <t>1.2.5</t>
  </si>
  <si>
    <t>1.2.6</t>
  </si>
  <si>
    <t>1.2.7</t>
  </si>
  <si>
    <t>1.2.8</t>
  </si>
  <si>
    <t>1.2.9</t>
  </si>
  <si>
    <t>1.2.10</t>
  </si>
  <si>
    <t>1.2.11</t>
  </si>
  <si>
    <t>1.2.12</t>
  </si>
  <si>
    <t>1.2.13</t>
  </si>
  <si>
    <t>1.2.14</t>
  </si>
  <si>
    <t>1.2.15</t>
  </si>
  <si>
    <t>1.2.16</t>
  </si>
  <si>
    <t>3.1.1</t>
  </si>
  <si>
    <t>3.1.2</t>
  </si>
  <si>
    <t>3.1.3</t>
  </si>
  <si>
    <t>3.1.4</t>
  </si>
  <si>
    <t>3.2.1</t>
  </si>
  <si>
    <t>3.2.2</t>
  </si>
  <si>
    <t>3.2.3</t>
  </si>
  <si>
    <t>3.2.4</t>
  </si>
  <si>
    <t>3.2.5</t>
  </si>
  <si>
    <t>МАЯГТ СЗХ04105. ДААТГАЛЫН КОМПАНИЙН ДҮРМИЙН САНГИЙН ХӨРӨНГИЙН БАЙРШИЛ</t>
  </si>
  <si>
    <t>“Даатгагч болон даатгалын мэргэжлийн оролцогчоос 
тайлан, мэдээ, өргөдөл гаргах заавар”-ын 1 дүгээр хавсралт</t>
  </si>
  <si>
    <t>Үндсэн үйл ажиллагааны мөнгөн гүйлгээ</t>
  </si>
  <si>
    <t>Мөнгөн орлогын дүн (+)</t>
  </si>
  <si>
    <t>Давхар даатгалын нөхөн төлбөр</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</si>
  <si>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</si>
  <si>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</si>
  <si>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</si>
  <si>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</si>
  <si>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</si>
  <si>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Ажиллагчдад төлсөн</t>
  </si>
  <si>
    <t>Мөнгөн зарлагын дүн (-)</t>
  </si>
  <si>
    <t>Нийгмийн даатгалын байгууллагад төлсөн</t>
  </si>
  <si>
    <t>Бараа материал худалдан авахад төлсөн</t>
  </si>
  <si>
    <t>Ашиглалтын зардалд төлсөн</t>
  </si>
  <si>
    <t>Давхар даатгагчид төлсөн давхар даатгалын хураамж</t>
  </si>
  <si>
    <t>Нөхөн төлбөрт төлсөн</t>
  </si>
  <si>
    <t>Үүнээс: Сайн дурын даатгалын</t>
  </si>
  <si>
    <t>Албан журмын даатгалын</t>
  </si>
  <si>
    <t>Даатгалын зуучлагчид төлсөн төлбөр</t>
  </si>
  <si>
    <t>Даатгалын хохирол үнэлэгчид төлсөн төлбөр</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</si>
  <si>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</si>
  <si>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</si>
  <si>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</si>
  <si>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</si>
  <si>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</si>
  <si>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</si>
  <si>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</si>
  <si>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</si>
  <si>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</si>
  <si>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Хөрөнгө оруулалт борлуулсны орлого</t>
  </si>
  <si>
    <t>Бусад урт хугацаат хөрөнгө борлуулсны орлого</t>
  </si>
  <si>
    <t>Бусдад олгосон зээл, мөнгөн урьдчилгааны буцаан төлөлт</t>
  </si>
  <si>
    <t>Хүлээн авсан хүүний орлого</t>
  </si>
  <si>
    <t>Хүлээн авсан ногдол ашиг</t>
  </si>
  <si>
    <t>Үндсэн хөрөнгө олж эзэмшихэд төлсөн</t>
  </si>
  <si>
    <t>Биет бус хөрөнгө олж эзэмшихэд төлсөн</t>
  </si>
  <si>
    <t>Хөрөнгө оруулалт олж эзэмшихэд төлсөн</t>
  </si>
  <si>
    <t>Бусад урт хугацаат хөрөнгө олж эзэмшихэд төлсөн</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</si>
  <si>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</si>
  <si>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</si>
  <si>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</si>
  <si>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Зээл авсан, өрийн үнэт цаас гаргаснаас хүлээн авсан</t>
  </si>
  <si>
    <t>Хувьцаа болон өмчийн бусад үнэт цаас гаргаснаас хүлээн авсан</t>
  </si>
  <si>
    <t>Төрөл бүрийн хандив</t>
  </si>
  <si>
    <t>Зээл, өрийн үнэт цаасны төлбөрт төлсөн мөнгө</t>
  </si>
  <si>
    <t>Санхүүгийн түрээсийн өглөгт төлсөн</t>
  </si>
  <si>
    <t>Хувьцаа буцаан худалдаж авахад төлсөн</t>
  </si>
  <si>
    <t>Төлсөн ногдол ашиг</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</si>
  <si>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</si>
  <si>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</si>
  <si>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</si>
  <si>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</si>
  <si>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Банкны харилцах (мөр2=мөр(2.1+...+2.14))</t>
  </si>
  <si>
    <t>Ариг банк</t>
  </si>
  <si>
    <t>Богд банк</t>
  </si>
  <si>
    <t>Голомт банк</t>
  </si>
  <si>
    <t>Капитрон банк</t>
  </si>
  <si>
    <t>Кредит банк</t>
  </si>
  <si>
    <t>Төрийн банк</t>
  </si>
  <si>
    <t>Тээврийн хөгжлийн банк</t>
  </si>
  <si>
    <t>Үндэсний хөрөнгө оруулалтын банк</t>
  </si>
  <si>
    <t>Хаан банк</t>
  </si>
  <si>
    <t>Хас банк</t>
  </si>
  <si>
    <t>Худалдаа хөгжлийн банк</t>
  </si>
  <si>
    <t>Чингисхаан банк</t>
  </si>
  <si>
    <t>Банкны хугацаагүй хадгаламж  (мөр3=мөр(3.1+...+3.14))</t>
  </si>
  <si>
    <t>Үнэт цаас (мөр6=мөр(6.1.+...6.9)</t>
  </si>
  <si>
    <t>Засгийн газрын өрийн хэрэгсэл</t>
  </si>
  <si>
    <t>Аймаг, нийслэлийн гаргасан өрийн бичиг</t>
  </si>
  <si>
    <t>ХБ-ийн I ангиллын хувьцаа</t>
  </si>
  <si>
    <t>ХБ-ийн II ангиллын хувьцаа</t>
  </si>
  <si>
    <t>Хөрөнгө оруулалтын сангийн үнэт цаас /нэгж эрх/</t>
  </si>
  <si>
    <t>Санхүүгийн түрээс</t>
  </si>
  <si>
    <t>Бусад санхүүгийн байгууллагад байршуулсан хөрөнгө (мөр10=мөр(10.1+10.2+10.3)</t>
  </si>
  <si>
    <t>Cанхүүгийн байгууллага 1</t>
  </si>
  <si>
    <t>Cанхүүгийн байгууллага 2</t>
  </si>
  <si>
    <t>Cанхүүгийн байгууллага 3</t>
  </si>
  <si>
    <t>Үндсэн хөрөнгө  (мөр11=мөр(11.1+11.2))</t>
  </si>
  <si>
    <t>Бусад үндсэн хөрөнгө</t>
  </si>
  <si>
    <t>Бусад хөрөнгө (мөр12=мөр(12.1+…+12.5)</t>
  </si>
  <si>
    <t>Бусад санхүүгийн ба санхүүгийн бус хөрөнгө</t>
  </si>
  <si>
    <t>НИЙТ ДҮН (мөр13=мөр(1+2+...+11+12)</t>
  </si>
  <si>
    <t>I</t>
  </si>
  <si>
    <t>II</t>
  </si>
  <si>
    <t>“Даатгагч болон даатгалын мэргэжлийн оролцогчоос 
тайлан, мэдээ, өргөдөл гаргах заавар”-ын 12 дугаар хавсралт</t>
  </si>
  <si>
    <t>МАЯГТ СЗХ04116. ДААТГАЛЫН КОМПАНИЙН САЛБАР, ТӨЛӨӨЛӨГЧИЙН ГАЗРЫН ЕРӨНХИЙ МЭДЭЭЛЛИЙН ТАЙЛАН</t>
  </si>
  <si>
    <t>Салбарын мэдээлэл</t>
  </si>
  <si>
    <t>Үүнээс:</t>
  </si>
  <si>
    <t>Нөхөн төлбөр авсан даатгуулагчийн тоо  /тоогоор/</t>
  </si>
  <si>
    <t>Мөнгөн хөрөнгө</t>
  </si>
  <si>
    <t>Үндсэн хөрөнгө</t>
  </si>
  <si>
    <t>хувь хүн</t>
  </si>
  <si>
    <t>хуулийн этгээд</t>
  </si>
  <si>
    <t>Үүнээс: хамрагдсан даатгалын зүйл</t>
  </si>
  <si>
    <t>Баянхонгор</t>
  </si>
  <si>
    <t>Дархан-Уул</t>
  </si>
  <si>
    <t>Сонгинохайрхан дүүрэг</t>
  </si>
  <si>
    <t>“Даатгагч болон даатгалын мэргэжлийн оролцогчоос 
тайлан, мэдээ, өргөдөл гаргах заавар”-ын 13 дугаар хавсралт</t>
  </si>
  <si>
    <t>МАЯГТ СЗХ04117. ДААТГАЛЫН КОМПАНИЙН ХОЛБОГДОХ ЭТГЭЭД БОЛОН ТҮҮНТЭЙ ХОЛБООТОЙ ТАЛУУДТАЙ ХИЙСЭН АЖИЛ, ГҮЙЛГЭЭНИЙ ТАЙЛАН</t>
  </si>
  <si>
    <t xml:space="preserve">.............холбогдох этгээд </t>
  </si>
  <si>
    <t>“Даатгагч болон даатгалын мэргэжлийн оролцогчоос 
тайлан, мэдээ, өргөдөл гаргах заавар”-ын 14 дүгээр хавсралт</t>
  </si>
  <si>
    <t>МАЯГТ СЗХ04118. ДААТГАЛЫН КОМПАНИЙН ДААТГАЛЫН ЗУУЧЛАГЧИЙН ШИМТГЭЛИЙН ТАЛААРХ ТАЙЛАН</t>
  </si>
  <si>
    <t>Даатгалын зуучлагч, төлөөлөгчийн нэр</t>
  </si>
  <si>
    <t>Даатгалын  үнэлгээний дүн</t>
  </si>
  <si>
    <t>Хувь хүн</t>
  </si>
  <si>
    <t xml:space="preserve">Нийт </t>
  </si>
  <si>
    <t>Төрийн болон орон нутгийн өмчит хуулийн этгээд</t>
  </si>
  <si>
    <t>Хувьцаат компани</t>
  </si>
  <si>
    <t>Гадаадын хөрөнгө оруулалттай компани</t>
  </si>
  <si>
    <t>Даатгалын зуучлагч /хамгийн их дүнтэйгээс эхэлнэ/</t>
  </si>
  <si>
    <t>......  Даатгалын зуучлагч</t>
  </si>
  <si>
    <t>12</t>
  </si>
  <si>
    <t>13</t>
  </si>
  <si>
    <t>14</t>
  </si>
  <si>
    <t>15</t>
  </si>
  <si>
    <t>16</t>
  </si>
  <si>
    <t>17</t>
  </si>
  <si>
    <t>18</t>
  </si>
  <si>
    <t>19</t>
  </si>
  <si>
    <t>20</t>
  </si>
  <si>
    <t>21</t>
  </si>
  <si>
    <t>22</t>
  </si>
  <si>
    <t>23</t>
  </si>
  <si>
    <t>24</t>
  </si>
  <si>
    <t>25</t>
  </si>
  <si>
    <t>26</t>
  </si>
  <si>
    <t>27</t>
  </si>
  <si>
    <t>28</t>
  </si>
  <si>
    <t>29</t>
  </si>
  <si>
    <t>30</t>
  </si>
  <si>
    <t>31</t>
  </si>
  <si>
    <t>Бусад даатгалын зуучлагч</t>
  </si>
  <si>
    <t>МАЯГТ СЗХ04118. ДААТГАЛЫН КОМПАНИЙН ДААТГАЛЫН ТӨЛӨӨЛӨГЧИЙН ШИМТГЭЛИЙН ТАЛААРХ ТАЙЛАН</t>
  </si>
  <si>
    <t>Даатгалын төлөөлөгч / хамгийн их дүнтэйгээс эхэлнэ</t>
  </si>
  <si>
    <t xml:space="preserve">........Даатгалын төлөөлөгч </t>
  </si>
  <si>
    <t>Бусад төлөөлөгч</t>
  </si>
  <si>
    <t>Тооцох хувь</t>
  </si>
  <si>
    <t>МАЯГТ СЗХ04146. ТӨЛБӨРИЙН ЧАДВАРЫН ШАЛГУУР ҮЗҮҮЛЭЛТ</t>
  </si>
  <si>
    <t>(a)</t>
  </si>
  <si>
    <t>(a).1</t>
  </si>
  <si>
    <t>(a).2</t>
  </si>
  <si>
    <t>(a).3</t>
  </si>
  <si>
    <t>Өмнөх санхүүгийн жилийн төгсгөл дэх нийт эрсдэлд байгаа даатгалын гэрээний үнэлгээний</t>
  </si>
  <si>
    <t>(b)</t>
  </si>
  <si>
    <t>(с)</t>
  </si>
  <si>
    <t>Төлбөрийн чадварын хамгийн бага үзүүлэлт / 1=max (a)+(b);(с)</t>
  </si>
  <si>
    <t xml:space="preserve">Касс </t>
  </si>
  <si>
    <t xml:space="preserve">Засгийн газрын бонд </t>
  </si>
  <si>
    <t xml:space="preserve">Тухайн даатгалын компанийн холбогдох этгээдэд үл хамаарах банк бус санхүүгийн байгууллагад итгэлцлээр байршуулах мөнгөн хөрөнгө </t>
  </si>
  <si>
    <t xml:space="preserve">Санхүүгийн болон үйл ажиллагааны лизинг </t>
  </si>
  <si>
    <t xml:space="preserve">Хөрөнгөөр баталгаажсан үнэт цаас </t>
  </si>
  <si>
    <t xml:space="preserve">Орон нутгийн засаг захиргааны бонд </t>
  </si>
  <si>
    <t xml:space="preserve">Компанийн бонд </t>
  </si>
  <si>
    <t xml:space="preserve">Хуримтлал барьцаалсан зээл </t>
  </si>
  <si>
    <t>Бараа материал, тоног төхөөрөмж</t>
  </si>
  <si>
    <t>Урьдчилж төлсөн зардал, тооцоо</t>
  </si>
  <si>
    <t xml:space="preserve">  Бусад хөрөнгө</t>
  </si>
  <si>
    <t>Төлбөрийн чадварын хязгаар /7=(4)-(5) ≥ (1)/</t>
  </si>
  <si>
    <t>Бууруулах хувь</t>
  </si>
  <si>
    <t>Тохиргоо хийгдсэн дүн</t>
  </si>
  <si>
    <t xml:space="preserve">МХБ-ийн хувьцаат компанийн хувьцаа-I ангилал </t>
  </si>
  <si>
    <t xml:space="preserve">МХБ-ийн хувьцаат компанийн хувьцаа-II ангилал </t>
  </si>
  <si>
    <t>МАЯГТ СЗХ04144. ЗӨВШӨӨРӨГДӨХГҮЙ ХӨРӨНГИЙН ДҮН</t>
  </si>
  <si>
    <t>A</t>
  </si>
  <si>
    <t>“Даатгагчийн төлбөрийн чадварын шалгуур үзүүлэлт, 
түүнд хяналт тавих журам”-ын 5 дугаар хавсралт</t>
  </si>
  <si>
    <t>“Даатгагч болон даатгалын мэргэжлийн оролцогчоос 
тайлан, мэдээ, өргөдөл гаргах заавар”-ын 15 дугаар хавсралт</t>
  </si>
  <si>
    <t>“Даатгалын нөөц санд болон албан журмын даатгалын санд төвлөрүүлэх хөрөнгийн хэмжээ, түүнийг хөрөнгө оруулалтад байршуулахад тавигдах нөхцөл, шаардлага”-ын 1 дүгээр хавсралт</t>
  </si>
  <si>
    <t xml:space="preserve">МАЯГТСЗХ04152. ДААТГАЛЫН НӨӨЦ САНГ ХӨРӨНГӨ ОРУУЛАЛТАД БАЙРШУУЛСАН ТАЙЛАН </t>
  </si>
  <si>
    <t>Мөр дугаар</t>
  </si>
  <si>
    <t>Банкны харилцах (=мөр(3+4+5)</t>
  </si>
  <si>
    <t>2.4</t>
  </si>
  <si>
    <t>2.5</t>
  </si>
  <si>
    <t>2.6</t>
  </si>
  <si>
    <t>2.7</t>
  </si>
  <si>
    <t>2.8</t>
  </si>
  <si>
    <t>2.9</t>
  </si>
  <si>
    <t>2.10</t>
  </si>
  <si>
    <t>2.11</t>
  </si>
  <si>
    <t>2.12</t>
  </si>
  <si>
    <t>2.13</t>
  </si>
  <si>
    <t>Банкны хугацаагүй хадгаламж (=мөр(7+8))</t>
  </si>
  <si>
    <t>3.1</t>
  </si>
  <si>
    <t>3.2</t>
  </si>
  <si>
    <t>3.3</t>
  </si>
  <si>
    <t>3.4</t>
  </si>
  <si>
    <t>3.5</t>
  </si>
  <si>
    <t>3.6</t>
  </si>
  <si>
    <t>3.7</t>
  </si>
  <si>
    <t>3.8</t>
  </si>
  <si>
    <t>3.9</t>
  </si>
  <si>
    <t>3.10</t>
  </si>
  <si>
    <t>3.11</t>
  </si>
  <si>
    <t>3.12</t>
  </si>
  <si>
    <t>3.13</t>
  </si>
  <si>
    <t>Банкны хугацаатай хадгаламж (=мөр(10+11))</t>
  </si>
  <si>
    <t>4.5</t>
  </si>
  <si>
    <t>4.6</t>
  </si>
  <si>
    <t>4.7</t>
  </si>
  <si>
    <t>4.8</t>
  </si>
  <si>
    <t>4.9</t>
  </si>
  <si>
    <t>4.10</t>
  </si>
  <si>
    <t>4.11</t>
  </si>
  <si>
    <t>4.12</t>
  </si>
  <si>
    <t>4.13</t>
  </si>
  <si>
    <t>Банкны хадгаламжийн сертификат (мөр12=мөр(13+14+15)</t>
  </si>
  <si>
    <t>5.5</t>
  </si>
  <si>
    <t>5.6</t>
  </si>
  <si>
    <t>5.7</t>
  </si>
  <si>
    <t>5.8</t>
  </si>
  <si>
    <t>5.9</t>
  </si>
  <si>
    <t>5.10</t>
  </si>
  <si>
    <t>5.11</t>
  </si>
  <si>
    <t>5.12</t>
  </si>
  <si>
    <t>5.13</t>
  </si>
  <si>
    <t>Үнэт цаас (мөр16=мөр(17+18+...25))</t>
  </si>
  <si>
    <t>6.1</t>
  </si>
  <si>
    <t>6.2</t>
  </si>
  <si>
    <t>6.3</t>
  </si>
  <si>
    <t>6.4</t>
  </si>
  <si>
    <t>6.5</t>
  </si>
  <si>
    <t>6.6</t>
  </si>
  <si>
    <t>6.7</t>
  </si>
  <si>
    <t>6.8</t>
  </si>
  <si>
    <t>6.9</t>
  </si>
  <si>
    <t>Бусад санхүүгийн байгууллагад байршуулсан хөрөнгө (=мөр(30+31+32))</t>
  </si>
  <si>
    <t>8.1</t>
  </si>
  <si>
    <t>.......санхүүгийн байгууллага</t>
  </si>
  <si>
    <t>Хуримтлал барьцаалсан зээл /Зөвхөн урт хугацааны даатгагч/</t>
  </si>
  <si>
    <t>МАЯГТ Д5-В. УРТ ХУГАЦААНЫ ДААТГАЛЫН КОМПАНИЙН ХӨРӨНГӨ ОРУУЛАЛТТАЙ ХОЛБООТОЙ ГЭРЭЭНИЙ НӨӨЦ САНГИЙН ДЭЛГЭРЭНГҮЙ ТАЙЛАН</t>
  </si>
  <si>
    <t>МАЯГТ СЗХ04123. УРТ ХУГАЦААНЫ ДААТГАЛЫН КОМПАНИЙН ХУВЬ ОРОЛЦООГҮЙ ГЭРЭЭНИЙ НӨӨЦ САНГИЙН ДЭЛГЭРЭНГҮЙ ТАЙЛАН</t>
  </si>
  <si>
    <t>МАЯГТ СЗХ04122. УРТ ХУГАЦААНЫ ДААТГАЛЫН КОМПАНИЙН ХУВЬ ОРОЛЦООТОЙ ГЭРЭЭНИЙ НӨӨЦ САНГИЙН ДЭЛГЭРЭНГҮЙ ТАЙЛАН</t>
  </si>
  <si>
    <t>МАЯГТ СЗХ04125. УРТ ХУГАЦААНЫ ДААТГАГЧИЙН ДААТГАЛЫН ҮЙЛ АЖИЛЛАГААНЫ ДЭЛГЭРЭНГҮЙ ТАЙЛАН</t>
  </si>
  <si>
    <t>МАЯГТ СЗХ04126. УРТ ХУГАЦААНЫ ДААТГАЛЫН КОМПАНИЙН ДААТГАЛЫН НИЙТ ХУРААМЖИЙН ОРЛОГЫН ДЭЛГЭРЭНГҮЙ ТАЙЛАН</t>
  </si>
  <si>
    <t>"Даатгалын нөөц сан, албан журмын даатгалын сан болон бусад санг бүрдүүлэх, хуваарилах, түүнд хяналт тавих журам"-ын 3 дугаар хавсралт</t>
  </si>
  <si>
    <t>Даатгалын хураамжийн хүүгийн түвшин ......................</t>
  </si>
  <si>
    <t>Даатгалын бүтээгдэхүүн</t>
  </si>
  <si>
    <t>Ирээдүйн нөхөн төлбөрийн өнөөгийн үнэ цэнэ</t>
  </si>
  <si>
    <t>Ирээдүйн даатгалын хураамжийн өнөөгийн үнэ цэнэ</t>
  </si>
  <si>
    <t>1.Хугацаат амьдралын даатгал</t>
  </si>
  <si>
    <t>2.Насан туршийн даатгал</t>
  </si>
  <si>
    <t>3.Хуримтлалын даатгал</t>
  </si>
  <si>
    <t>4.Тэтгэврийн даатгал</t>
  </si>
  <si>
    <t>5.Эрүүл мэндийн даатгал</t>
  </si>
  <si>
    <t>6.Аннуити даатгал</t>
  </si>
  <si>
    <t>1.1. Ипотекийн даатгал</t>
  </si>
  <si>
    <t xml:space="preserve">1.2. </t>
  </si>
  <si>
    <t>1.3.</t>
  </si>
  <si>
    <t>1.4.</t>
  </si>
  <si>
    <t xml:space="preserve">1.1. </t>
  </si>
  <si>
    <t xml:space="preserve">ТАНИЛЦСАН:    </t>
  </si>
  <si>
    <t>"................................" ХХК-ийн гүйцэтгэх захирал</t>
  </si>
  <si>
    <t>/............................................./</t>
  </si>
  <si>
    <t>/.................................../</t>
  </si>
  <si>
    <t>ТООЦООЛОЛТ ХИЙСЭН</t>
  </si>
  <si>
    <t>Эрх бүхий актуарч</t>
  </si>
  <si>
    <t>Насжилтийн хүснэгтийг хавсаргана.</t>
  </si>
  <si>
    <t>Нөөцийн сангийн эхний үлдэгдэл</t>
  </si>
  <si>
    <t>Нөхөн төлбөр</t>
  </si>
  <si>
    <t>Даатгуулагчид олгосон нөхөн төлбөр</t>
  </si>
  <si>
    <t>Гэрээ цуцлалтын хураамжийн буцаалт</t>
  </si>
  <si>
    <t>Даатгалын цэвэр хураамжаас нэмэгдсэн</t>
  </si>
  <si>
    <t>Хөрөнгө оруулалтын орлогоос нэмэгдсэн</t>
  </si>
  <si>
    <t>Нөөц сангийн эцсийн үлдэгдэл /9=3-4-5+6+7+8/</t>
  </si>
  <si>
    <t>МАЯГТ СЗХ04149. УРТ ХУГАЦААНЫ ДААТГАЛЫН КОМПАНИЙН ХУВЬ ОРОЛЦООТОЙ ГЭРЭЭНИЙ НӨӨЦ САНГИЙН ТООЦООЛЛЫН ТАЙЛАН</t>
  </si>
  <si>
    <t>МАЯГТ СЗХ04149. УРТ ХУГАЦААНЫ ДААТГАЛЫН КОМПАНИЙН ХУВЬ ОРОЛЦООГҮЙ ГЭРЭЭНИЙ НӨӨЦ САНГИЙН ТООЦООЛЛЫН ТАЙЛАН</t>
  </si>
  <si>
    <t>МАЯГТ СЗХ04149. УРТ ХУГАЦААНЫ ДААТГАЛЫН КОМПАНИЙН ХӨРӨНГӨ ОРУУЛАЛТТАЙ ГЭРЭЭНИЙ НӨӨЦ САНГИЙН ТООЦООЛЛЫН ТАЙЛАН</t>
  </si>
  <si>
    <t>МАЯГТ СЗХ04149. УРТ ХУГАЦААНЫ ДААТГАЛЫН КОМПАНИЙН ХУВЬ ОРОЛЦООТОЙ ГЭРЭЭНИЙ НӨӨЦ САНГИЙН БҮРДҮҮЛЭЛТИЙН ДЭЛГЭРЭНГҮЙ ТАЙЛАН</t>
  </si>
  <si>
    <t>МАЯГТ СЗХ04149. УРТ ХУГАЦААНЫ ДААТГАЛЫН КОМПАНИЙН ХУВЬ ОРОЛЦООГҮЙ ГЭРЭЭНИЙ НӨӨЦ САНГИЙН БҮРДҮҮЛЭЛТИЙН ДЭЛГЭРЭНГҮЙ ТАЙЛАН</t>
  </si>
  <si>
    <t>МАЯГТ СЗХ04149. УРТ ХУГАЦААНЫ ДААТГАЛЫН КОМПАНИЙН ХӨРӨНГӨ ОРУУЛАЛТЫН ГЭРЭЭНИЙ НӨӨЦ САНГИЙН БҮРДҮҮЛЭЛТИЙН ДЭЛГЭРЭНГҮЙ ТАЙЛАН</t>
  </si>
  <si>
    <t xml:space="preserve">“Даатгагчийн давхар даатгалын төлөвлөгөөнд </t>
  </si>
  <si>
    <t>тавигдах шаардлага”-ын 1 дүгээр хавсралт</t>
  </si>
  <si>
    <t>МАЯГТ СЗХ04153.ФАКУЛЬТАТИВ ДАВХАР ДААТГАЛЫН ГЭРЭЭНИЙ МЭДЭЭЛЭЛ</t>
  </si>
  <si>
    <t>Даатгагчийн нэр.............................................</t>
  </si>
  <si>
    <t>Огноо</t>
  </si>
  <si>
    <t>Даатгалын гэрээний дугаар</t>
  </si>
  <si>
    <t>Даатгалын зуучлагчаар дамжсан эсэх*</t>
  </si>
  <si>
    <t xml:space="preserve"> Давхар даатгагч </t>
  </si>
  <si>
    <t xml:space="preserve">Давхар даатгалын нөхцөл** </t>
  </si>
  <si>
    <t>Эрсдэлийн хувь***</t>
  </si>
  <si>
    <t>Хариуцлагын хязгаар****</t>
  </si>
  <si>
    <t>Шимтгэл /Commision/</t>
  </si>
  <si>
    <t>Давхар даатгалд ногдох нөөц сангийн хэмжээ</t>
  </si>
  <si>
    <t>Нийт нөхөн төлбөр</t>
  </si>
  <si>
    <t>Үүнээс: Давхар даатгагчаас төлсөн нөхөн төлбөр</t>
  </si>
  <si>
    <t xml:space="preserve">Шууд </t>
  </si>
  <si>
    <t xml:space="preserve">Дотоодын зуучлагч </t>
  </si>
  <si>
    <t xml:space="preserve">Гадаадын зуучлагч </t>
  </si>
  <si>
    <t>Хувь тэнцүүлсэн /proportional/</t>
  </si>
  <si>
    <t>Хувь тэнцүүлээгүй</t>
  </si>
  <si>
    <t>Даатгагч хариуцах хувь</t>
  </si>
  <si>
    <t>Давхар даатгагч хариуцах хувь</t>
  </si>
  <si>
    <t xml:space="preserve"> Даатгагч хариуцах дээд хэмжээ </t>
  </si>
  <si>
    <t>Давхар даатгагч хариуцах дээд хэмжээ</t>
  </si>
  <si>
    <t>/non-proportional/</t>
  </si>
  <si>
    <t>quota share</t>
  </si>
  <si>
    <t>surplus share</t>
  </si>
  <si>
    <t>Stop loss</t>
  </si>
  <si>
    <t xml:space="preserve">Excess of loss </t>
  </si>
  <si>
    <t>Нийт</t>
  </si>
  <si>
    <t>Маягт нөхөх заавар:</t>
  </si>
  <si>
    <t xml:space="preserve">* Даатгалын зуучлагчаар дамжсан эсэх- даатгалын зуучлагчаар дамжуулсан тохиолдод зуучлагч компанийн нэрийг бичих; Даатгагч давхар даатгагчтай шууд гэрээ байгуулсан тохиолдолд багана 8 ("шууд")-г сонгох </t>
  </si>
  <si>
    <t xml:space="preserve">** Давхар даатгалын нөхцөл- давхар даатгалын гэрээний нөхцөлийг сонгох </t>
  </si>
  <si>
    <t>***Эрсдэлийн хувь хэмжээ- Давхар даатгагчтай quota share, surplus share  нөхцөлөөр гэрээг хийсэн тохиолдолд даатгагч болон давхар даатгагчид хариуцах хувь хэмжээг бөглөх. Хэрэв хэд хэдэн давхар даатгагч оролцох тохиолдолд хариуцах хэмжээг тус бүрээр мөр нэмэх.</t>
  </si>
  <si>
    <t>****Хариуцлагын хязгаар- Давхар даатгагчтай stop loss, excess of loss  нөхцөлөөр давхар даатгалын гэрээг хийсэн нөхцөлд даатгагч, давхар даатгагчийн хариуцлагын дээд хязгаарын хэмжээг бичих</t>
  </si>
  <si>
    <t>ТАЙЛАН ГАРГАСАН:</t>
  </si>
  <si>
    <t>тавигдах шаардлага”-ын 2 дугаар хавсралт</t>
  </si>
  <si>
    <t>МАЯГТ СЗХ04154.ГЭРЭЭТ ДАВХАР ДААТГАЛЫН ГЭРЭЭНИЙ МЭДЭЭЛЭЛ</t>
  </si>
  <si>
    <t>20...оны ... сарын ...-ны өдөр</t>
  </si>
  <si>
    <t>Нийт хураамж</t>
  </si>
  <si>
    <t>Давхар даатгалын хураамжийн төлөх нөхцөл</t>
  </si>
  <si>
    <t>Даатгалын хураамжийн дүн</t>
  </si>
  <si>
    <t xml:space="preserve">Давхар даатгагч компанийн нэр </t>
  </si>
  <si>
    <t>Даатгалын шимтгэлийн нөхцөл**</t>
  </si>
  <si>
    <t>Даатгалын нөхцөл***</t>
  </si>
  <si>
    <t>Эрсдэл хариуцах хувь****</t>
  </si>
  <si>
    <t>Хариуцлагын хэмжээ*****</t>
  </si>
  <si>
    <t>Нөхөн төлбөрийн дүн</t>
  </si>
  <si>
    <t xml:space="preserve">/Sliding scale/ </t>
  </si>
  <si>
    <t xml:space="preserve">/Loss corridors/ </t>
  </si>
  <si>
    <t xml:space="preserve">/Profit commission/ </t>
  </si>
  <si>
    <t>/pro-rata/</t>
  </si>
  <si>
    <t xml:space="preserve">Даатгагч </t>
  </si>
  <si>
    <t xml:space="preserve">Давхар даатгагч </t>
  </si>
  <si>
    <t xml:space="preserve"> Давхар даатгагчаас төлсөн нөхөн төлбөр</t>
  </si>
  <si>
    <t xml:space="preserve">Нэг удаа төлөх </t>
  </si>
  <si>
    <t>Тухай бүр төлөх</t>
  </si>
  <si>
    <t>catastropic loss</t>
  </si>
  <si>
    <t xml:space="preserve">* Даатгалын зуучлагчаар дамжсан эсэх- даатгалын зуучлагчаар дамжуулсан тохиолдод зуучлагч компанийн нэрийг бичих;  Даатгагч давхар даатгагчтай шууд гэрээ байгуулсан тохиолдолд багана 9 ("шууд")-г сонгох </t>
  </si>
  <si>
    <t>** Даатгалын шимтгэлийн нөхцөл- Хэрэв даатгагч шууд давхар даатгалын компанитай гэрээ байгуулсан тохиолдолд тохирох баганад нийт шимтгэлийн хэмжээг бичих</t>
  </si>
  <si>
    <t xml:space="preserve">*** Давхар даатгалын нөхцөл- давхар даатгалын гэрээний нөхцөлийг сонгох </t>
  </si>
  <si>
    <t>**** Эрсдэлийн хариуцах хувь- Давхар даатгалыг "quota share", "surplus share"  нөхцөлөөр хийсэн тохиолдолд  "эрсдэлийн хариуцах хувь" ( багана 20,21) -г харгалзан бөглөнө.</t>
  </si>
  <si>
    <t>***** Хариуцлагын хэмжээ- Давхар даатгалыг "stop loss", "excess of loss"  нөхцөлөөр хийсэн тохиолдолд " хариуцлагын хэмжээ"(багана22,23)-г харгалзан бөглөнө</t>
  </si>
  <si>
    <t>****** Нийт дүн- тайлант хугацаа тус бүрийн нийт дүнг гаргана.</t>
  </si>
  <si>
    <t>F</t>
  </si>
  <si>
    <t>32</t>
  </si>
  <si>
    <t>33</t>
  </si>
  <si>
    <t>34</t>
  </si>
  <si>
    <t>35</t>
  </si>
  <si>
    <t>36</t>
  </si>
  <si>
    <t>37</t>
  </si>
  <si>
    <t>38</t>
  </si>
  <si>
    <t>39</t>
  </si>
  <si>
    <t>40</t>
  </si>
  <si>
    <t>41</t>
  </si>
  <si>
    <t>42</t>
  </si>
  <si>
    <t>43</t>
  </si>
  <si>
    <t>44</t>
  </si>
  <si>
    <t>45</t>
  </si>
  <si>
    <t>46</t>
  </si>
  <si>
    <t>47</t>
  </si>
  <si>
    <t>48</t>
  </si>
  <si>
    <t>49</t>
  </si>
  <si>
    <t>50</t>
  </si>
  <si>
    <t>51</t>
  </si>
  <si>
    <t>Даатгалын хураамжийн цэвэр орлого (=мөр(1-2-3))</t>
  </si>
  <si>
    <t>Даатгалын авлагын дүн  (=мөр(9+10))</t>
  </si>
  <si>
    <t>Бусад санхүүгийн бус хөрөнгийн дүн  (=мөр(16+...+21))</t>
  </si>
  <si>
    <t>Хөрөнгө оруулалтын дүн  (=мөр(24+...+27))</t>
  </si>
  <si>
    <t>Даатгалын хөрөнгийн дүн  (=мөр30)</t>
  </si>
  <si>
    <t>НИЙТ ХӨРӨНГИЙН ДҮН (=мөр(7+11+14+22+28+31+32+33+34)</t>
  </si>
  <si>
    <t>Даатгалын өглөгийн дүн  (=мөр(39+40+41))</t>
  </si>
  <si>
    <t>Бусад санхүүгийн өр төлбөрийн дүн  (=мөр(44+...+49))</t>
  </si>
  <si>
    <t>Бусад санхүүгийн бус өр төлбөрийн дүн  (=мөр(52+...+62))</t>
  </si>
  <si>
    <t>Нөөц сангийн дүн  (=мөр(67+68+69))</t>
  </si>
  <si>
    <t>НИЙТ ӨР ТӨЛБӨРИЙН ДҮН (=мөр(42+50+63+64+65+66+70)</t>
  </si>
  <si>
    <t>ЭЗДИЙН ӨМЧИЙН ДҮН (=мөр(73+…+80)</t>
  </si>
  <si>
    <t>7.14</t>
  </si>
  <si>
    <t>7.16</t>
  </si>
  <si>
    <t>7.17</t>
  </si>
  <si>
    <t>Интернэйшнл СОС-ын үйлчилгээний төлбөр</t>
  </si>
  <si>
    <t>Зээлийн хүүгийн зардал</t>
  </si>
  <si>
    <t>“Ай Ай Би” ХХК</t>
  </si>
  <si>
    <t>“Асимон брокерс” ХХК</t>
  </si>
  <si>
    <t>“Ачит ундарга” ХХК</t>
  </si>
  <si>
    <t>“Ковер хилл” ХХК</t>
  </si>
  <si>
    <t>“Конкорал” ХХК</t>
  </si>
  <si>
    <t>“Монголиан интернэшнл брокерс” ХХК</t>
  </si>
  <si>
    <t>“Си эн эн икс” ХХК</t>
  </si>
  <si>
    <t>“Хост рок” ХХК</t>
  </si>
  <si>
    <t>“Амбрелла брокер” ХХК</t>
  </si>
  <si>
    <t>“АМЕ” ХХК</t>
  </si>
  <si>
    <t>“Арм интернэшнл” ХХК</t>
  </si>
  <si>
    <t>“Би эйч өү кредит” ХХК</t>
  </si>
  <si>
    <t>“Ваяснью Солюшн” ХХК</t>
  </si>
  <si>
    <t>“Дэвжих дэлгэрэх холдинг” ХХК</t>
  </si>
  <si>
    <t>"Дэвжих зууч" ХХК</t>
  </si>
  <si>
    <t>“Ивээлт-Очир” ХХК</t>
  </si>
  <si>
    <t>“Лояалти солюшн” ХХК</t>
  </si>
  <si>
    <t>“Марш брокерс” ХХК</t>
  </si>
  <si>
    <t>“Мастер шийдэл” ХХК</t>
  </si>
  <si>
    <t>“Монгол бичээч зууч” ХХК</t>
  </si>
  <si>
    <t>“Монголиан иншуранс Брокерейж” ХХК</t>
  </si>
  <si>
    <t>"Нэйшнл иншуранс брокерэйж сервисэс" ХХК</t>
  </si>
  <si>
    <t>“Нэйшнл эженси” ХХК</t>
  </si>
  <si>
    <t>“Онолт язгуур” ХХК</t>
  </si>
  <si>
    <t>"Онч цэгц" ХХК</t>
  </si>
  <si>
    <t>“Паблик паст брокер” ХХК</t>
  </si>
  <si>
    <t>"Профешнл иншурэнс партнер" ХХК</t>
  </si>
  <si>
    <t>“Ренессанс групп” ХХК</t>
  </si>
  <si>
    <t>“Смарт брокерс” ХХК</t>
  </si>
  <si>
    <t>“Сүрэг хараацай” ХХК</t>
  </si>
  <si>
    <t>“Ти Ди Би Лизинг” ХХК</t>
  </si>
  <si>
    <t>“Тод капитал” ХХК</t>
  </si>
  <si>
    <t>“Тус брокерс” ХХК</t>
  </si>
  <si>
    <t>"Ухаалаг ирээдүй шийдэл" ХХК</t>
  </si>
  <si>
    <t>“Финс брокер” ХХК</t>
  </si>
  <si>
    <t>“Хэйва инсур” ХХК</t>
  </si>
  <si>
    <t>“Цагаан гэрэлт” ХХК</t>
  </si>
  <si>
    <t>“Цахим капитал” ХХК</t>
  </si>
  <si>
    <t>“Чанд финтех” ХХК</t>
  </si>
  <si>
    <t>“Эл Би брокерэж” ХХК</t>
  </si>
  <si>
    <t>“Эм жи ай би” ХХК</t>
  </si>
  <si>
    <t>“Эн Ай Си Брокер” ХХК</t>
  </si>
  <si>
    <t>“Эн И Би Консалтэнси” ХХК</t>
  </si>
  <si>
    <t>“Эрсдэлийн шийдэл” ХХК</t>
  </si>
  <si>
    <t>“Эс ай би эс” ХХК</t>
  </si>
  <si>
    <t>52</t>
  </si>
  <si>
    <t>Тээвэр хөгжлийн банк</t>
  </si>
  <si>
    <t>53</t>
  </si>
  <si>
    <t>54</t>
  </si>
  <si>
    <t>55</t>
  </si>
  <si>
    <t>ХасБанк</t>
  </si>
  <si>
    <t>56</t>
  </si>
  <si>
    <t>57</t>
  </si>
  <si>
    <t>58</t>
  </si>
  <si>
    <t>59</t>
  </si>
  <si>
    <t>60</t>
  </si>
  <si>
    <t>61</t>
  </si>
  <si>
    <t>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</si>
</sst>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0.0"/>
    <numFmt numFmtId="166" formatCode="_(* #,##0_);_(* \(#,##0\);_(* &quot;-&quot;??_);_(@_)"/>
    <numFmt numFmtId="167" formatCode="0.0%"/>
  </numFmts>
  <fonts count="25" x14ac:knownFonts="1">
    <font>
      <sz val="10"/>
      <name val="Arial"/>
      <family val="2"/>
    </font>
    <font>
      <sz val="11"/>
      <color theme="1"/>
      <name val="Calibri"/>
      <family val="2"/>
      <scheme val="minor"/>
    </font>
    <font>
      <sz val="11"/>
      <color theme="1"/>
      <name val="Calibri"/>
      <family val="2"/>
      <scheme val="minor"/>
    </font>
    <font>
      <sz val="10"/>
      <name val="Arial"/>
      <family val="2"/>
    </font>
    <font>
      <sz val="10"/>
      <name val="Arial"/>
      <family val="2"/>
    </font>
    <font>
      <sz val="11"/>
      <color theme="1"/>
      <name val="Calibri"/>
      <family val="2"/>
      <charset val="1"/>
      <scheme val="minor"/>
    </font>
    <font>
      <sz val="10"/>
      <name val="Times New Roman"/>
      <family val="1"/>
    </font>
    <font>
      <b/>
      <sz val="10"/>
      <name val="Times New Roman"/>
      <family val="1"/>
    </font>
    <font>
      <sz val="10"/>
      <color rgb="FF000000"/>
      <name val="Times New Roman"/>
      <family val="1"/>
    </font>
    <font>
      <i/>
      <sz val="10"/>
      <color rgb="FF000000"/>
      <name val="Times New Roman"/>
      <family val="1"/>
    </font>
    <font>
      <sz val="10"/>
      <color rgb="FFFF0000"/>
      <name val="Times New Roman"/>
      <family val="1"/>
    </font>
    <font>
      <b/>
      <sz val="10"/>
      <color rgb="FF000000"/>
      <name val="Times New Roman"/>
      <family val="1"/>
    </font>
    <font>
      <sz val="10"/>
      <color theme="1"/>
      <name val="Times New Roman"/>
      <family val="1"/>
    </font>
    <font>
      <b/>
      <sz val="10"/>
      <color rgb="FFFF0000"/>
      <name val="Times New Roman"/>
      <family val="1"/>
    </font>
    <font>
      <i/>
      <sz val="10"/>
      <name val="Times New Roman"/>
      <family val="1"/>
    </font>
    <font>
      <b/>
      <sz val="10"/>
      <color theme="1"/>
      <name val="Times New Roman"/>
      <family val="1"/>
    </font>
    <font>
      <i/>
      <sz val="10"/>
      <color theme="1"/>
      <name val="Times New Roman"/>
      <family val="1"/>
    </font>
    <font>
      <sz val="10"/>
      <color theme="1"/>
      <name val="Calibri"/>
      <family val="2"/>
      <scheme val="minor"/>
    </font>
    <font>
      <b/>
      <u/>
      <sz val="10"/>
      <color rgb="FF000000"/>
      <name val="Times New Roman"/>
      <family val="1"/>
    </font>
    <font>
      <u/>
      <sz val="10"/>
      <color rgb="FF000000"/>
      <name val="Times New Roman"/>
      <family val="1"/>
    </font>
    <font>
      <sz val="11"/>
      <name val="Calibri"/>
      <family val="2"/>
    </font>
    <font>
      <sz val="10"/>
      <name val="Calibri"/>
      <family val="2"/>
    </font>
    <font>
      <sz val="11"/>
      <color rgb="FF000000"/>
      <name val="Times New Roman"/>
      <family val="1"/>
    </font>
    <font>
      <sz val="14"/>
      <color rgb="FF000000"/>
      <name val="Times New Roman"/>
      <family val="1"/>
    </font>
    <font>
      <i/>
      <sz val="14"/>
      <color rgb="FF000000"/>
      <name val="Times New Roman"/>
      <family val="1"/>
    </font>
  </fonts>
  <fills count="8">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rgb="FFFFFFFF"/>
        <bgColor rgb="FFFFFFFF"/>
      </patternFill>
    </fill>
    <fill>
      <patternFill patternType="solid">
        <fgColor rgb="FFFFFFFF"/>
        <bgColor indexed="64"/>
      </patternFill>
    </fill>
    <fill>
      <patternFill patternType="solid">
        <fgColor theme="5" tint="0.79998168889431442"/>
        <bgColor indexed="64"/>
      </patternFill>
    </fill>
  </fills>
  <borders count="45">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style="thin">
        <color rgb="FF000000"/>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indexed="64"/>
      </top>
      <bottom/>
      <diagonal/>
    </border>
    <border>
      <left style="thin">
        <color indexed="64"/>
      </left>
      <right/>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right/>
      <top style="medium">
        <color indexed="64"/>
      </top>
      <bottom/>
      <diagonal/>
    </border>
    <border>
      <left/>
      <right/>
      <top/>
      <bottom style="medium">
        <color indexed="64"/>
      </bottom>
      <diagonal/>
    </border>
  </borders>
  <cellStyleXfs count="9">
    <xf numFmtId="0" fontId="0" fillId="0" borderId="0"/>
    <xf numFmtId="43" fontId="3" fillId="0" borderId="0" applyBorder="0" applyAlignment="0" applyProtection="0"/>
    <xf numFmtId="0" fontId="4" fillId="0" borderId="0" applyFont="0" applyBorder="0" applyAlignment="0" applyProtection="0"/>
    <xf numFmtId="0" fontId="5" fillId="0" borderId="0"/>
    <xf numFmtId="43" fontId="5"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cellStyleXfs>
  <cellXfs count="623">
    <xf numFmtId="0" fontId="0" fillId="0" borderId="0" xfId="0"/>
    <xf numFmtId="0" fontId="6" fillId="0" borderId="0" xfId="0" applyFont="1"/>
    <xf numFmtId="0" fontId="6" fillId="0" borderId="0" xfId="0" applyFont="1" applyAlignment="1"/>
    <xf numFmtId="0" fontId="9" fillId="0" borderId="0" xfId="0" applyFont="1" applyAlignment="1">
      <alignment horizontal="center"/>
    </xf>
    <xf numFmtId="43" fontId="6" fillId="0" borderId="5" xfId="0" applyNumberFormat="1" applyFont="1" applyBorder="1" applyProtection="1">
      <protection locked="0"/>
    </xf>
    <xf numFmtId="4" fontId="6" fillId="0" borderId="5" xfId="0" applyNumberFormat="1" applyFont="1" applyBorder="1" applyProtection="1">
      <protection locked="0"/>
    </xf>
    <xf numFmtId="0" fontId="9" fillId="0" borderId="0" xfId="0" applyFont="1" applyAlignment="1" applyProtection="1">
      <alignment horizontal="left" indent="5"/>
    </xf>
    <xf numFmtId="0" fontId="8" fillId="0" borderId="0" xfId="0" applyFont="1" applyAlignment="1" applyProtection="1">
      <alignment horizontal="center" vertical="center"/>
    </xf>
    <xf numFmtId="0" fontId="8" fillId="0" borderId="0" xfId="0" applyFont="1" applyProtection="1"/>
    <xf numFmtId="0" fontId="8" fillId="0" borderId="0" xfId="0" applyFont="1" applyAlignment="1" applyProtection="1">
      <alignment wrapText="1"/>
    </xf>
    <xf numFmtId="0" fontId="8" fillId="0" borderId="0" xfId="0" applyFont="1" applyAlignment="1" applyProtection="1">
      <alignment horizontal="left" wrapText="1"/>
    </xf>
    <xf numFmtId="0" fontId="8" fillId="0" borderId="0" xfId="0" applyFont="1" applyProtection="1">
      <protection locked="0"/>
    </xf>
    <xf numFmtId="0" fontId="8" fillId="0" borderId="0" xfId="0" applyFont="1" applyAlignment="1" applyProtection="1">
      <alignment horizontal="left" wrapText="1"/>
      <protection locked="0"/>
    </xf>
    <xf numFmtId="4" fontId="6" fillId="0" borderId="5" xfId="0" applyNumberFormat="1" applyFont="1" applyBorder="1" applyAlignment="1" applyProtection="1">
      <alignment wrapText="1"/>
      <protection locked="0"/>
    </xf>
    <xf numFmtId="0" fontId="8" fillId="0" borderId="0" xfId="0" applyNumberFormat="1" applyFont="1" applyAlignment="1" applyProtection="1">
      <alignment horizontal="center"/>
    </xf>
    <xf numFmtId="0" fontId="8" fillId="0" borderId="0" xfId="0" applyNumberFormat="1" applyFont="1" applyProtection="1"/>
    <xf numFmtId="0" fontId="8" fillId="5" borderId="0" xfId="0" applyNumberFormat="1" applyFont="1" applyFill="1" applyBorder="1" applyAlignment="1" applyProtection="1">
      <alignment vertical="center" wrapText="1"/>
    </xf>
    <xf numFmtId="0" fontId="8" fillId="0" borderId="0" xfId="0" applyNumberFormat="1" applyFont="1" applyAlignment="1" applyProtection="1"/>
    <xf numFmtId="0" fontId="11" fillId="5" borderId="0" xfId="0" applyNumberFormat="1" applyFont="1" applyFill="1" applyBorder="1" applyAlignment="1" applyProtection="1">
      <alignment horizontal="center" vertical="center" wrapText="1"/>
    </xf>
    <xf numFmtId="0" fontId="9" fillId="0" borderId="12" xfId="0" applyNumberFormat="1" applyFont="1" applyBorder="1" applyAlignment="1" applyProtection="1"/>
    <xf numFmtId="0" fontId="6" fillId="2" borderId="5" xfId="0" applyNumberFormat="1" applyFont="1" applyFill="1" applyBorder="1" applyAlignment="1" applyProtection="1">
      <alignment horizontal="center" wrapText="1"/>
    </xf>
    <xf numFmtId="0" fontId="8" fillId="0" borderId="5" xfId="0" applyNumberFormat="1" applyFont="1" applyBorder="1" applyAlignment="1" applyProtection="1">
      <alignment horizontal="center"/>
    </xf>
    <xf numFmtId="0" fontId="8" fillId="0" borderId="5" xfId="0" applyNumberFormat="1" applyFont="1" applyBorder="1" applyProtection="1"/>
    <xf numFmtId="0" fontId="8" fillId="2" borderId="5" xfId="0" applyNumberFormat="1" applyFont="1" applyFill="1" applyBorder="1" applyAlignment="1" applyProtection="1">
      <alignment horizontal="center"/>
    </xf>
    <xf numFmtId="0" fontId="11" fillId="2" borderId="5" xfId="0" applyNumberFormat="1" applyFont="1" applyFill="1" applyBorder="1" applyAlignment="1" applyProtection="1">
      <alignment horizontal="center"/>
    </xf>
    <xf numFmtId="0" fontId="8" fillId="0" borderId="0" xfId="0" applyFont="1" applyAlignment="1" applyProtection="1">
      <alignment vertical="center" wrapText="1"/>
    </xf>
    <xf numFmtId="0" fontId="11" fillId="2" borderId="25"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xf>
    <xf numFmtId="0" fontId="8" fillId="2" borderId="25" xfId="0" applyFont="1" applyFill="1" applyBorder="1" applyAlignment="1" applyProtection="1">
      <alignment horizontal="center" vertical="center" wrapText="1"/>
    </xf>
    <xf numFmtId="0" fontId="8" fillId="2" borderId="25" xfId="0" applyFont="1" applyFill="1" applyBorder="1" applyAlignment="1" applyProtection="1">
      <alignment horizontal="center" vertical="center"/>
    </xf>
    <xf numFmtId="0" fontId="8" fillId="2" borderId="25" xfId="0" applyFont="1" applyFill="1" applyBorder="1" applyAlignment="1" applyProtection="1">
      <alignment horizontal="center"/>
    </xf>
    <xf numFmtId="0" fontId="11" fillId="2" borderId="6" xfId="0" applyFont="1" applyFill="1" applyBorder="1" applyAlignment="1" applyProtection="1">
      <alignment horizontal="center" vertical="center"/>
    </xf>
    <xf numFmtId="43" fontId="8" fillId="2" borderId="25" xfId="1" applyNumberFormat="1" applyFont="1" applyFill="1" applyBorder="1" applyProtection="1"/>
    <xf numFmtId="0" fontId="8" fillId="0" borderId="25" xfId="0" applyFont="1" applyBorder="1" applyProtection="1">
      <protection locked="0"/>
    </xf>
    <xf numFmtId="43" fontId="8" fillId="0" borderId="25" xfId="1" applyNumberFormat="1" applyFont="1" applyBorder="1" applyProtection="1">
      <protection locked="0"/>
    </xf>
    <xf numFmtId="0" fontId="8" fillId="0" borderId="21" xfId="0" applyFont="1" applyBorder="1" applyProtection="1">
      <protection locked="0"/>
    </xf>
    <xf numFmtId="43" fontId="8" fillId="0" borderId="21" xfId="1" applyNumberFormat="1" applyFont="1" applyBorder="1" applyProtection="1">
      <protection locked="0"/>
    </xf>
    <xf numFmtId="0" fontId="8" fillId="0" borderId="5" xfId="0" applyFont="1" applyBorder="1" applyAlignment="1" applyProtection="1">
      <alignment horizontal="center"/>
      <protection locked="0"/>
    </xf>
    <xf numFmtId="0" fontId="8" fillId="0" borderId="5" xfId="0" applyFont="1" applyBorder="1" applyProtection="1">
      <protection locked="0"/>
    </xf>
    <xf numFmtId="43" fontId="8" fillId="0" borderId="5" xfId="1" applyNumberFormat="1" applyFont="1" applyBorder="1" applyProtection="1">
      <protection locked="0"/>
    </xf>
    <xf numFmtId="43" fontId="8" fillId="0" borderId="5" xfId="0" applyNumberFormat="1" applyFont="1" applyBorder="1" applyProtection="1">
      <protection locked="0"/>
    </xf>
    <xf numFmtId="0" fontId="8" fillId="0" borderId="5" xfId="0" applyFont="1" applyBorder="1" applyAlignment="1" applyProtection="1">
      <protection locked="0"/>
    </xf>
    <xf numFmtId="0" fontId="6" fillId="0" borderId="5" xfId="3" applyFont="1" applyFill="1" applyBorder="1" applyProtection="1">
      <protection locked="0"/>
    </xf>
    <xf numFmtId="43" fontId="6" fillId="0" borderId="5" xfId="3" applyNumberFormat="1" applyFont="1" applyFill="1" applyBorder="1" applyProtection="1">
      <protection locked="0"/>
    </xf>
    <xf numFmtId="43" fontId="8" fillId="0" borderId="5" xfId="0" applyNumberFormat="1" applyFont="1" applyBorder="1" applyAlignment="1" applyProtection="1">
      <protection locked="0"/>
    </xf>
    <xf numFmtId="0" fontId="6" fillId="0" borderId="5" xfId="0" applyFont="1" applyBorder="1" applyAlignment="1" applyProtection="1">
      <protection locked="0"/>
    </xf>
    <xf numFmtId="43" fontId="6" fillId="0" borderId="5" xfId="0" applyNumberFormat="1" applyFont="1" applyBorder="1" applyAlignment="1" applyProtection="1">
      <protection locked="0"/>
    </xf>
    <xf numFmtId="43" fontId="8" fillId="0" borderId="5" xfId="0" applyNumberFormat="1" applyFont="1" applyBorder="1" applyAlignment="1" applyProtection="1">
      <alignment horizontal="center"/>
      <protection locked="0"/>
    </xf>
    <xf numFmtId="0" fontId="9" fillId="0" borderId="5" xfId="0" applyFont="1" applyBorder="1" applyProtection="1">
      <protection locked="0"/>
    </xf>
    <xf numFmtId="49" fontId="8" fillId="0" borderId="0" xfId="0" applyNumberFormat="1" applyFont="1" applyAlignment="1" applyProtection="1">
      <alignment horizontal="left"/>
    </xf>
    <xf numFmtId="0" fontId="8" fillId="2" borderId="6" xfId="0" applyFont="1" applyFill="1" applyBorder="1" applyAlignment="1" applyProtection="1">
      <alignment vertical="center" wrapText="1"/>
    </xf>
    <xf numFmtId="0" fontId="8" fillId="2" borderId="5" xfId="0" applyFont="1" applyFill="1" applyBorder="1" applyAlignment="1" applyProtection="1">
      <alignment wrapText="1"/>
    </xf>
    <xf numFmtId="0" fontId="8" fillId="2" borderId="23" xfId="0" applyFont="1" applyFill="1" applyBorder="1" applyAlignment="1" applyProtection="1">
      <alignment vertical="center" wrapText="1"/>
    </xf>
    <xf numFmtId="0" fontId="8" fillId="2" borderId="25" xfId="0" applyFont="1" applyFill="1" applyBorder="1" applyAlignment="1" applyProtection="1">
      <alignment vertical="center" wrapText="1"/>
    </xf>
    <xf numFmtId="49" fontId="6" fillId="2" borderId="24" xfId="0" applyNumberFormat="1" applyFont="1" applyFill="1" applyBorder="1" applyAlignment="1" applyProtection="1">
      <alignment horizontal="center"/>
    </xf>
    <xf numFmtId="0" fontId="6" fillId="2" borderId="24" xfId="0" applyFont="1" applyFill="1" applyBorder="1" applyAlignment="1" applyProtection="1">
      <alignment horizontal="center"/>
    </xf>
    <xf numFmtId="0" fontId="6" fillId="2" borderId="26" xfId="0" applyFont="1" applyFill="1" applyBorder="1" applyAlignment="1" applyProtection="1">
      <alignment horizontal="center"/>
    </xf>
    <xf numFmtId="0" fontId="8" fillId="2" borderId="6" xfId="0" applyFont="1" applyFill="1" applyBorder="1" applyAlignment="1" applyProtection="1">
      <alignment horizontal="center" vertical="center" wrapText="1"/>
    </xf>
    <xf numFmtId="0" fontId="8" fillId="2" borderId="0" xfId="0" applyFont="1" applyFill="1" applyBorder="1" applyAlignment="1" applyProtection="1">
      <alignment horizontal="center" wrapText="1"/>
    </xf>
    <xf numFmtId="0" fontId="8" fillId="2" borderId="23" xfId="0" applyFont="1" applyFill="1" applyBorder="1" applyAlignment="1" applyProtection="1">
      <alignment horizontal="center" vertical="center" wrapText="1"/>
    </xf>
    <xf numFmtId="49" fontId="11" fillId="2" borderId="25" xfId="0" applyNumberFormat="1" applyFont="1" applyFill="1" applyBorder="1" applyAlignment="1" applyProtection="1">
      <alignment horizontal="center" vertical="center"/>
    </xf>
    <xf numFmtId="0" fontId="11" fillId="2" borderId="25" xfId="0" applyFont="1" applyFill="1" applyBorder="1" applyAlignment="1" applyProtection="1">
      <alignment wrapText="1"/>
    </xf>
    <xf numFmtId="43" fontId="12" fillId="0" borderId="5" xfId="1" applyNumberFormat="1" applyFont="1" applyBorder="1" applyProtection="1">
      <protection locked="0"/>
    </xf>
    <xf numFmtId="0" fontId="6" fillId="2" borderId="28" xfId="0" applyFont="1" applyFill="1" applyBorder="1" applyAlignment="1" applyProtection="1">
      <alignment horizontal="center"/>
    </xf>
    <xf numFmtId="0" fontId="6" fillId="2" borderId="30" xfId="0" applyFont="1" applyFill="1" applyBorder="1" applyAlignment="1" applyProtection="1">
      <alignment horizontal="center"/>
    </xf>
    <xf numFmtId="0" fontId="11" fillId="2" borderId="6" xfId="0" applyFont="1" applyFill="1" applyBorder="1" applyAlignment="1" applyProtection="1">
      <alignment wrapText="1"/>
    </xf>
    <xf numFmtId="43" fontId="8" fillId="2" borderId="5" xfId="1" applyNumberFormat="1" applyFont="1" applyFill="1" applyBorder="1" applyProtection="1"/>
    <xf numFmtId="43" fontId="8" fillId="0" borderId="24" xfId="1" applyNumberFormat="1" applyFont="1" applyBorder="1" applyProtection="1">
      <protection locked="0"/>
    </xf>
    <xf numFmtId="0" fontId="6" fillId="0" borderId="0" xfId="0" applyFont="1" applyFill="1" applyAlignment="1" applyProtection="1">
      <alignment horizontal="left" vertical="center" wrapText="1"/>
    </xf>
    <xf numFmtId="0" fontId="6" fillId="0" borderId="0" xfId="0" applyFont="1" applyFill="1" applyAlignment="1" applyProtection="1">
      <alignment horizontal="right" vertical="center" wrapText="1"/>
    </xf>
    <xf numFmtId="0" fontId="7" fillId="2" borderId="5" xfId="3" applyFont="1" applyFill="1" applyBorder="1" applyAlignment="1" applyProtection="1">
      <alignment horizontal="center" vertical="center"/>
    </xf>
    <xf numFmtId="0" fontId="7" fillId="2" borderId="5" xfId="3" applyFont="1" applyFill="1" applyBorder="1" applyAlignment="1" applyProtection="1">
      <alignment horizontal="center" vertical="center" wrapText="1"/>
    </xf>
    <xf numFmtId="0" fontId="6" fillId="2" borderId="5" xfId="3" applyFont="1" applyFill="1" applyBorder="1" applyAlignment="1" applyProtection="1">
      <alignment horizontal="center" vertical="center"/>
    </xf>
    <xf numFmtId="0" fontId="6" fillId="2" borderId="5" xfId="3" applyFont="1" applyFill="1" applyBorder="1" applyAlignment="1" applyProtection="1">
      <alignment horizontal="center" vertical="center" wrapText="1"/>
    </xf>
    <xf numFmtId="0" fontId="6" fillId="3" borderId="5" xfId="0" applyFont="1" applyFill="1" applyBorder="1" applyAlignment="1" applyProtection="1">
      <alignment horizontal="left" vertical="center" wrapText="1"/>
    </xf>
    <xf numFmtId="0" fontId="6" fillId="0" borderId="5" xfId="0" applyFont="1" applyFill="1" applyBorder="1" applyAlignment="1" applyProtection="1">
      <alignment horizontal="center" vertical="center" wrapText="1"/>
    </xf>
    <xf numFmtId="43" fontId="12" fillId="3" borderId="5" xfId="1" applyNumberFormat="1" applyFont="1" applyFill="1" applyBorder="1" applyProtection="1">
      <protection locked="0"/>
    </xf>
    <xf numFmtId="0" fontId="6" fillId="3" borderId="5" xfId="3" applyFont="1" applyFill="1" applyBorder="1" applyAlignment="1" applyProtection="1">
      <alignment horizontal="left" vertical="center"/>
    </xf>
    <xf numFmtId="0" fontId="6" fillId="0" borderId="5" xfId="3"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5" xfId="3" applyFont="1" applyFill="1" applyBorder="1" applyAlignment="1" applyProtection="1">
      <alignment horizontal="left" vertical="center" wrapText="1"/>
    </xf>
    <xf numFmtId="0" fontId="6" fillId="3" borderId="5" xfId="3" applyFont="1" applyFill="1" applyBorder="1" applyAlignment="1" applyProtection="1">
      <alignment horizontal="center" vertical="center" wrapText="1"/>
    </xf>
    <xf numFmtId="0" fontId="6" fillId="3" borderId="5" xfId="3" applyFont="1" applyFill="1" applyBorder="1" applyAlignment="1" applyProtection="1">
      <alignment horizontal="left"/>
    </xf>
    <xf numFmtId="43" fontId="6" fillId="3" borderId="5" xfId="1" applyNumberFormat="1" applyFont="1" applyFill="1" applyBorder="1" applyProtection="1">
      <protection locked="0"/>
    </xf>
    <xf numFmtId="43" fontId="6" fillId="3" borderId="5" xfId="1" applyNumberFormat="1" applyFont="1" applyFill="1" applyBorder="1" applyAlignment="1" applyProtection="1">
      <alignment horizontal="center"/>
      <protection locked="0"/>
    </xf>
    <xf numFmtId="43" fontId="6" fillId="0" borderId="5" xfId="1" applyNumberFormat="1" applyFont="1" applyFill="1" applyBorder="1" applyProtection="1">
      <protection locked="0"/>
    </xf>
    <xf numFmtId="0" fontId="6" fillId="0" borderId="5" xfId="3" applyFont="1" applyFill="1" applyBorder="1" applyAlignment="1">
      <alignment horizontal="left" vertical="center" wrapText="1"/>
    </xf>
    <xf numFmtId="43" fontId="6" fillId="0" borderId="5" xfId="1" applyNumberFormat="1" applyFont="1" applyFill="1" applyBorder="1" applyAlignment="1" applyProtection="1">
      <alignment horizontal="center"/>
      <protection locked="0"/>
    </xf>
    <xf numFmtId="43" fontId="7" fillId="2" borderId="5" xfId="1" quotePrefix="1" applyNumberFormat="1" applyFont="1" applyFill="1" applyBorder="1" applyProtection="1"/>
    <xf numFmtId="43" fontId="7" fillId="2" borderId="5" xfId="1" applyNumberFormat="1" applyFont="1" applyFill="1" applyBorder="1" applyProtection="1"/>
    <xf numFmtId="0" fontId="6" fillId="0" borderId="0" xfId="3" applyFont="1" applyFill="1" applyAlignment="1" applyProtection="1"/>
    <xf numFmtId="0" fontId="7" fillId="0" borderId="0" xfId="3" applyFont="1" applyFill="1" applyBorder="1" applyAlignment="1" applyProtection="1">
      <alignment horizontal="center" wrapText="1"/>
    </xf>
    <xf numFmtId="0" fontId="13" fillId="0" borderId="0" xfId="3" applyFont="1" applyFill="1" applyBorder="1" applyAlignment="1" applyProtection="1">
      <alignment horizontal="center" wrapText="1"/>
    </xf>
    <xf numFmtId="43" fontId="13" fillId="0" borderId="0" xfId="3" applyNumberFormat="1" applyFont="1" applyFill="1" applyBorder="1" applyProtection="1"/>
    <xf numFmtId="49" fontId="6" fillId="0" borderId="0" xfId="3" applyNumberFormat="1" applyFont="1" applyFill="1" applyAlignment="1">
      <alignment horizontal="left" vertical="center"/>
    </xf>
    <xf numFmtId="0" fontId="7" fillId="0" borderId="0" xfId="3" applyFont="1" applyFill="1" applyAlignment="1">
      <alignment horizontal="center" vertical="center" wrapText="1"/>
    </xf>
    <xf numFmtId="0" fontId="6" fillId="0" borderId="0" xfId="3" applyFont="1" applyFill="1" applyAlignment="1">
      <alignment horizontal="center" vertical="center"/>
    </xf>
    <xf numFmtId="0" fontId="7" fillId="0" borderId="0" xfId="3" applyFont="1" applyFill="1" applyAlignment="1">
      <alignment horizontal="center" vertical="center"/>
    </xf>
    <xf numFmtId="0" fontId="8" fillId="0" borderId="0" xfId="0" applyFont="1" applyAlignment="1" applyProtection="1">
      <alignment horizontal="center" vertical="center" wrapText="1"/>
    </xf>
    <xf numFmtId="49" fontId="8" fillId="0" borderId="0" xfId="0" applyNumberFormat="1" applyFont="1" applyAlignment="1">
      <alignment horizontal="left"/>
    </xf>
    <xf numFmtId="0" fontId="8" fillId="0" borderId="0" xfId="0" applyFont="1" applyAlignment="1">
      <alignment horizontal="left" vertical="center" wrapText="1"/>
    </xf>
    <xf numFmtId="0" fontId="8" fillId="0" borderId="0" xfId="0" applyFont="1" applyAlignment="1">
      <alignment horizontal="center" vertical="center" wrapText="1"/>
    </xf>
    <xf numFmtId="49" fontId="7" fillId="2" borderId="5" xfId="3" applyNumberFormat="1" applyFont="1" applyFill="1" applyBorder="1" applyAlignment="1">
      <alignment horizontal="center" vertical="center"/>
    </xf>
    <xf numFmtId="0" fontId="7" fillId="2" borderId="5" xfId="3" applyFont="1" applyFill="1" applyBorder="1" applyAlignment="1">
      <alignment vertical="center" wrapText="1"/>
    </xf>
    <xf numFmtId="0" fontId="7" fillId="2" borderId="5" xfId="3" applyFont="1" applyFill="1" applyBorder="1" applyAlignment="1">
      <alignment horizontal="center" vertical="center" wrapText="1"/>
    </xf>
    <xf numFmtId="0" fontId="7" fillId="2" borderId="2"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49" fontId="6" fillId="2" borderId="5" xfId="3" applyNumberFormat="1" applyFont="1" applyFill="1" applyBorder="1" applyAlignment="1">
      <alignment horizontal="left" vertical="center"/>
    </xf>
    <xf numFmtId="0" fontId="6" fillId="2" borderId="5" xfId="3" applyFont="1" applyFill="1" applyBorder="1" applyAlignment="1">
      <alignment horizontal="center" vertical="center" wrapText="1"/>
    </xf>
    <xf numFmtId="0" fontId="6" fillId="2" borderId="5" xfId="3" applyFont="1" applyFill="1" applyBorder="1" applyAlignment="1">
      <alignment horizontal="center" vertical="center"/>
    </xf>
    <xf numFmtId="49" fontId="7" fillId="2" borderId="0" xfId="3" applyNumberFormat="1" applyFont="1" applyFill="1" applyAlignment="1">
      <alignment horizontal="left" vertical="center"/>
    </xf>
    <xf numFmtId="0" fontId="7" fillId="2" borderId="4" xfId="3" applyFont="1" applyFill="1" applyBorder="1" applyAlignment="1">
      <alignment horizontal="center" wrapText="1"/>
    </xf>
    <xf numFmtId="43" fontId="7" fillId="2" borderId="5" xfId="4" applyFont="1" applyFill="1" applyBorder="1"/>
    <xf numFmtId="49" fontId="7" fillId="2" borderId="5" xfId="3" applyNumberFormat="1" applyFont="1" applyFill="1" applyBorder="1" applyAlignment="1">
      <alignment horizontal="left" vertical="center"/>
    </xf>
    <xf numFmtId="0" fontId="7" fillId="2" borderId="5" xfId="3" applyFont="1" applyFill="1" applyBorder="1" applyAlignment="1">
      <alignment horizontal="left" vertical="center" wrapText="1"/>
    </xf>
    <xf numFmtId="49" fontId="6" fillId="0" borderId="5" xfId="3" applyNumberFormat="1" applyFont="1" applyFill="1" applyBorder="1" applyAlignment="1">
      <alignment horizontal="left" vertical="center"/>
    </xf>
    <xf numFmtId="0" fontId="6" fillId="0" borderId="5" xfId="3" applyFont="1" applyFill="1" applyBorder="1" applyAlignment="1">
      <alignment horizontal="center" vertical="center"/>
    </xf>
    <xf numFmtId="43" fontId="6" fillId="4" borderId="5" xfId="4" applyFont="1" applyFill="1" applyBorder="1"/>
    <xf numFmtId="0" fontId="7" fillId="2" borderId="4" xfId="3" applyFont="1" applyFill="1" applyBorder="1" applyAlignment="1">
      <alignment horizontal="left" vertical="center" wrapText="1"/>
    </xf>
    <xf numFmtId="43" fontId="6" fillId="2" borderId="5" xfId="4" applyFont="1" applyFill="1" applyBorder="1"/>
    <xf numFmtId="0" fontId="6" fillId="0" borderId="10" xfId="3" applyFont="1" applyFill="1" applyBorder="1" applyAlignment="1">
      <alignment horizontal="left" vertical="center" wrapText="1"/>
    </xf>
    <xf numFmtId="0" fontId="7" fillId="2" borderId="10" xfId="3" applyFont="1" applyFill="1" applyBorder="1" applyAlignment="1">
      <alignment horizontal="left" vertical="center" wrapText="1"/>
    </xf>
    <xf numFmtId="0" fontId="6" fillId="0" borderId="11" xfId="3" applyFont="1" applyFill="1" applyBorder="1" applyAlignment="1">
      <alignment horizontal="left" vertical="center" wrapText="1"/>
    </xf>
    <xf numFmtId="0" fontId="7" fillId="2" borderId="13" xfId="3" applyFont="1" applyFill="1" applyBorder="1" applyAlignment="1">
      <alignment horizontal="center" vertical="center" wrapText="1"/>
    </xf>
    <xf numFmtId="0" fontId="6" fillId="2" borderId="14" xfId="3" applyFont="1" applyFill="1" applyBorder="1" applyAlignment="1">
      <alignment horizontal="center" vertical="center"/>
    </xf>
    <xf numFmtId="43" fontId="7" fillId="2" borderId="14" xfId="4" applyNumberFormat="1" applyFont="1" applyFill="1" applyBorder="1"/>
    <xf numFmtId="0" fontId="7" fillId="2" borderId="12" xfId="3" applyFont="1" applyFill="1" applyBorder="1" applyAlignment="1">
      <alignment horizontal="center" vertical="center" wrapText="1"/>
    </xf>
    <xf numFmtId="0" fontId="6" fillId="2" borderId="15" xfId="3" applyFont="1" applyFill="1" applyBorder="1" applyAlignment="1">
      <alignment horizontal="center" vertical="center"/>
    </xf>
    <xf numFmtId="43" fontId="6" fillId="2" borderId="15" xfId="4" applyFont="1" applyFill="1" applyBorder="1"/>
    <xf numFmtId="0" fontId="7" fillId="2" borderId="10" xfId="3" applyFont="1" applyFill="1" applyBorder="1" applyAlignment="1">
      <alignment horizontal="left" wrapText="1"/>
    </xf>
    <xf numFmtId="0" fontId="6" fillId="0" borderId="11" xfId="3" applyFont="1" applyFill="1" applyBorder="1" applyAlignment="1">
      <alignment horizontal="left" wrapText="1"/>
    </xf>
    <xf numFmtId="43" fontId="6" fillId="4" borderId="5" xfId="4" applyNumberFormat="1" applyFont="1" applyFill="1" applyBorder="1"/>
    <xf numFmtId="43" fontId="6" fillId="2" borderId="8" xfId="4" applyFont="1" applyFill="1" applyBorder="1"/>
    <xf numFmtId="49" fontId="6" fillId="2" borderId="14" xfId="3" applyNumberFormat="1" applyFont="1" applyFill="1" applyBorder="1" applyAlignment="1">
      <alignment horizontal="left" vertical="center"/>
    </xf>
    <xf numFmtId="43" fontId="7" fillId="2" borderId="14" xfId="4" applyFont="1" applyFill="1" applyBorder="1"/>
    <xf numFmtId="49" fontId="6" fillId="2" borderId="15" xfId="3" applyNumberFormat="1" applyFont="1" applyFill="1" applyBorder="1" applyAlignment="1">
      <alignment horizontal="left" vertical="center"/>
    </xf>
    <xf numFmtId="0" fontId="7" fillId="2" borderId="16" xfId="3" applyFont="1" applyFill="1" applyBorder="1" applyAlignment="1">
      <alignment horizontal="center" wrapText="1"/>
    </xf>
    <xf numFmtId="0" fontId="7" fillId="2" borderId="17" xfId="3" applyFont="1" applyFill="1" applyBorder="1" applyAlignment="1">
      <alignment horizontal="center" vertical="center" wrapText="1"/>
    </xf>
    <xf numFmtId="0" fontId="6" fillId="2" borderId="8" xfId="3" applyFont="1" applyFill="1" applyBorder="1" applyAlignment="1">
      <alignment horizontal="center" vertical="center"/>
    </xf>
    <xf numFmtId="43" fontId="7" fillId="2" borderId="8" xfId="4" applyFont="1" applyFill="1" applyBorder="1"/>
    <xf numFmtId="49" fontId="7" fillId="2" borderId="18" xfId="3" applyNumberFormat="1" applyFont="1" applyFill="1" applyBorder="1" applyAlignment="1">
      <alignment horizontal="left" vertical="center"/>
    </xf>
    <xf numFmtId="0" fontId="7" fillId="2" borderId="19" xfId="3" applyFont="1" applyFill="1" applyBorder="1" applyAlignment="1">
      <alignment horizontal="center" vertical="center" wrapText="1"/>
    </xf>
    <xf numFmtId="0" fontId="6" fillId="2" borderId="9" xfId="3" applyFont="1" applyFill="1" applyBorder="1" applyAlignment="1">
      <alignment horizontal="center" vertical="center"/>
    </xf>
    <xf numFmtId="43" fontId="7" fillId="2" borderId="9" xfId="4" applyFont="1" applyFill="1" applyBorder="1"/>
    <xf numFmtId="49" fontId="6" fillId="0" borderId="0" xfId="3" applyNumberFormat="1" applyFont="1" applyFill="1" applyAlignment="1">
      <alignment horizontal="left"/>
    </xf>
    <xf numFmtId="0" fontId="6" fillId="0" borderId="0" xfId="3" applyFont="1" applyFill="1" applyAlignment="1">
      <alignment wrapText="1"/>
    </xf>
    <xf numFmtId="0" fontId="6" fillId="0" borderId="0" xfId="3" applyFont="1" applyFill="1" applyAlignment="1">
      <alignment horizontal="center"/>
    </xf>
    <xf numFmtId="43" fontId="6" fillId="0" borderId="0" xfId="3" applyNumberFormat="1" applyFont="1" applyFill="1"/>
    <xf numFmtId="43" fontId="10" fillId="0" borderId="0" xfId="3" applyNumberFormat="1" applyFont="1" applyFill="1"/>
    <xf numFmtId="0" fontId="9" fillId="0" borderId="0" xfId="0" applyFont="1" applyAlignment="1">
      <alignment horizontal="left" indent="21"/>
    </xf>
    <xf numFmtId="49" fontId="6" fillId="0" borderId="0" xfId="3" applyNumberFormat="1" applyFont="1" applyFill="1" applyAlignment="1">
      <alignment horizontal="center"/>
    </xf>
    <xf numFmtId="0" fontId="8" fillId="0" borderId="0" xfId="1" applyNumberFormat="1" applyFont="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5" xfId="1" applyNumberFormat="1" applyFont="1" applyFill="1" applyBorder="1" applyAlignment="1" applyProtection="1">
      <alignment horizontal="center" wrapText="1"/>
    </xf>
    <xf numFmtId="0" fontId="12" fillId="0" borderId="5" xfId="0" applyFont="1" applyBorder="1" applyProtection="1"/>
    <xf numFmtId="0" fontId="12" fillId="0" borderId="5" xfId="1" applyNumberFormat="1" applyFont="1" applyBorder="1" applyAlignment="1" applyProtection="1">
      <alignment horizontal="center"/>
    </xf>
    <xf numFmtId="4" fontId="12" fillId="3" borderId="5" xfId="0" applyNumberFormat="1" applyFont="1" applyFill="1" applyBorder="1" applyProtection="1">
      <protection locked="0"/>
    </xf>
    <xf numFmtId="4" fontId="12" fillId="0" borderId="5" xfId="0" applyNumberFormat="1" applyFont="1" applyBorder="1" applyProtection="1">
      <protection locked="0"/>
    </xf>
    <xf numFmtId="49" fontId="7" fillId="2" borderId="5" xfId="3" applyNumberFormat="1" applyFont="1" applyFill="1" applyBorder="1" applyAlignment="1" applyProtection="1">
      <alignment horizontal="center" vertical="center" wrapText="1"/>
    </xf>
    <xf numFmtId="49" fontId="6" fillId="2" borderId="5" xfId="3" applyNumberFormat="1" applyFont="1" applyFill="1" applyBorder="1" applyAlignment="1" applyProtection="1">
      <alignment horizontal="center" vertical="center" wrapText="1"/>
    </xf>
    <xf numFmtId="49" fontId="7" fillId="2" borderId="5" xfId="3" applyNumberFormat="1" applyFont="1" applyFill="1" applyBorder="1" applyProtection="1"/>
    <xf numFmtId="0" fontId="7" fillId="2" borderId="5" xfId="3" applyFont="1" applyFill="1" applyBorder="1" applyAlignment="1" applyProtection="1">
      <alignment horizontal="left" vertical="center" wrapText="1"/>
    </xf>
    <xf numFmtId="0" fontId="6" fillId="2" borderId="5" xfId="3" applyFont="1" applyFill="1" applyBorder="1" applyAlignment="1" applyProtection="1">
      <alignment horizontal="center"/>
    </xf>
    <xf numFmtId="43" fontId="6" fillId="2" borderId="5" xfId="3" applyNumberFormat="1" applyFont="1" applyFill="1" applyBorder="1" applyAlignment="1" applyProtection="1">
      <alignment horizontal="center"/>
    </xf>
    <xf numFmtId="49" fontId="6" fillId="0" borderId="5" xfId="3" applyNumberFormat="1" applyFont="1" applyFill="1" applyBorder="1" applyProtection="1"/>
    <xf numFmtId="0" fontId="6" fillId="0" borderId="5" xfId="3" applyFont="1" applyFill="1" applyBorder="1" applyAlignment="1" applyProtection="1">
      <alignment horizontal="left" vertical="center" wrapText="1" indent="3"/>
    </xf>
    <xf numFmtId="0" fontId="6" fillId="0" borderId="5" xfId="3" applyFont="1" applyFill="1" applyBorder="1" applyAlignment="1" applyProtection="1">
      <alignment horizontal="center"/>
    </xf>
    <xf numFmtId="43" fontId="6" fillId="4" borderId="5" xfId="3" applyNumberFormat="1" applyFont="1" applyFill="1" applyBorder="1" applyAlignment="1" applyProtection="1">
      <alignment horizontal="center"/>
    </xf>
    <xf numFmtId="0" fontId="7" fillId="2" borderId="5" xfId="3" applyFont="1" applyFill="1" applyBorder="1" applyAlignment="1" applyProtection="1">
      <alignment vertical="center" wrapText="1"/>
    </xf>
    <xf numFmtId="43" fontId="7" fillId="2" borderId="5" xfId="4" applyNumberFormat="1" applyFont="1" applyFill="1" applyBorder="1" applyAlignment="1" applyProtection="1">
      <alignment horizontal="center"/>
    </xf>
    <xf numFmtId="0" fontId="7" fillId="2" borderId="5" xfId="3" applyFont="1" applyFill="1" applyBorder="1" applyAlignment="1" applyProtection="1">
      <alignment horizontal="left" vertical="center"/>
    </xf>
    <xf numFmtId="43" fontId="7" fillId="2" borderId="5" xfId="3" applyNumberFormat="1" applyFont="1" applyFill="1" applyBorder="1" applyAlignment="1" applyProtection="1">
      <alignment vertical="center" wrapText="1"/>
    </xf>
    <xf numFmtId="43" fontId="7" fillId="2" borderId="5" xfId="3" applyNumberFormat="1" applyFont="1" applyFill="1" applyBorder="1" applyAlignment="1" applyProtection="1">
      <alignment horizontal="center"/>
    </xf>
    <xf numFmtId="0" fontId="8" fillId="0" borderId="0" xfId="0" applyFont="1" applyAlignment="1" applyProtection="1">
      <alignment vertical="center"/>
    </xf>
    <xf numFmtId="164" fontId="8" fillId="0" borderId="0" xfId="1" applyNumberFormat="1" applyFont="1" applyAlignment="1" applyProtection="1">
      <alignment vertical="center"/>
    </xf>
    <xf numFmtId="0" fontId="8" fillId="0" borderId="0" xfId="0" applyNumberFormat="1" applyFont="1" applyAlignment="1" applyProtection="1">
      <alignment horizontal="center" vertical="center"/>
    </xf>
    <xf numFmtId="0" fontId="11" fillId="0" borderId="0" xfId="0" applyNumberFormat="1" applyFont="1" applyAlignment="1" applyProtection="1">
      <alignment horizontal="center" vertical="center"/>
    </xf>
    <xf numFmtId="0" fontId="8" fillId="0" borderId="0" xfId="0" applyFont="1" applyAlignment="1" applyProtection="1"/>
    <xf numFmtId="164" fontId="8" fillId="0" borderId="0" xfId="1" applyNumberFormat="1" applyFont="1" applyAlignment="1" applyProtection="1"/>
    <xf numFmtId="164" fontId="8" fillId="5" borderId="0" xfId="1" applyNumberFormat="1" applyFont="1" applyFill="1" applyBorder="1" applyAlignment="1" applyProtection="1">
      <alignment vertical="center" wrapText="1"/>
    </xf>
    <xf numFmtId="164" fontId="8" fillId="5" borderId="27" xfId="1" applyNumberFormat="1" applyFont="1" applyFill="1" applyBorder="1" applyAlignment="1" applyProtection="1">
      <alignment vertical="center" wrapText="1"/>
    </xf>
    <xf numFmtId="0" fontId="6" fillId="2" borderId="5" xfId="0" applyFont="1" applyFill="1" applyBorder="1" applyAlignment="1" applyProtection="1">
      <alignment horizontal="center" wrapText="1"/>
    </xf>
    <xf numFmtId="0" fontId="8" fillId="2" borderId="5" xfId="0" applyFont="1" applyFill="1" applyBorder="1" applyAlignment="1" applyProtection="1">
      <alignment horizontal="center"/>
    </xf>
    <xf numFmtId="0" fontId="8" fillId="0" borderId="5" xfId="0" applyFont="1" applyBorder="1" applyAlignment="1" applyProtection="1">
      <alignment horizontal="center" vertical="center" wrapText="1"/>
    </xf>
    <xf numFmtId="43" fontId="12" fillId="0" borderId="5" xfId="1" applyFont="1" applyBorder="1" applyAlignment="1" applyProtection="1">
      <alignment vertical="center"/>
      <protection locked="0"/>
    </xf>
    <xf numFmtId="43" fontId="8" fillId="4" borderId="5" xfId="1" applyFont="1" applyFill="1" applyBorder="1" applyAlignment="1" applyProtection="1">
      <alignment horizontal="center" vertical="center" wrapText="1"/>
    </xf>
    <xf numFmtId="43" fontId="6" fillId="4" borderId="5" xfId="1" applyFont="1" applyFill="1" applyBorder="1" applyAlignment="1" applyProtection="1">
      <alignment horizontal="center" vertical="center"/>
    </xf>
    <xf numFmtId="0" fontId="8" fillId="4" borderId="5" xfId="0" applyFont="1" applyFill="1" applyBorder="1" applyAlignment="1" applyProtection="1">
      <alignment horizontal="center" vertical="center" wrapText="1"/>
    </xf>
    <xf numFmtId="43" fontId="8" fillId="4" borderId="5" xfId="1" applyFont="1" applyFill="1" applyBorder="1" applyAlignment="1" applyProtection="1">
      <alignment vertical="center"/>
    </xf>
    <xf numFmtId="0" fontId="8" fillId="5" borderId="0" xfId="0" applyFont="1" applyFill="1" applyBorder="1" applyAlignment="1" applyProtection="1">
      <alignment vertical="center" wrapText="1"/>
    </xf>
    <xf numFmtId="0" fontId="6" fillId="0" borderId="0" xfId="0" applyFont="1" applyBorder="1" applyAlignment="1" applyProtection="1"/>
    <xf numFmtId="0" fontId="12" fillId="3" borderId="0" xfId="0" applyFont="1" applyFill="1" applyAlignment="1" applyProtection="1">
      <alignment horizontal="center"/>
    </xf>
    <xf numFmtId="0" fontId="12" fillId="3" borderId="0" xfId="0" applyFont="1" applyFill="1" applyProtection="1"/>
    <xf numFmtId="0" fontId="12" fillId="2" borderId="5" xfId="0" applyFont="1" applyFill="1" applyBorder="1" applyAlignment="1" applyProtection="1">
      <alignment horizontal="center"/>
    </xf>
    <xf numFmtId="0" fontId="12" fillId="2" borderId="5" xfId="0" applyFont="1" applyFill="1" applyBorder="1" applyAlignment="1" applyProtection="1">
      <alignment vertical="top" wrapText="1"/>
    </xf>
    <xf numFmtId="0" fontId="12" fillId="2" borderId="5" xfId="0" applyFont="1" applyFill="1" applyBorder="1" applyAlignment="1" applyProtection="1">
      <alignment horizontal="center" vertical="top" wrapText="1"/>
    </xf>
    <xf numFmtId="0" fontId="16" fillId="2" borderId="5" xfId="0" applyFont="1" applyFill="1" applyBorder="1" applyAlignment="1" applyProtection="1">
      <alignment vertical="top" wrapText="1"/>
    </xf>
    <xf numFmtId="43" fontId="12" fillId="2" borderId="5" xfId="1" applyFont="1" applyFill="1" applyBorder="1" applyAlignment="1" applyProtection="1">
      <alignment vertical="top" wrapText="1"/>
    </xf>
    <xf numFmtId="0" fontId="12" fillId="3" borderId="5" xfId="0" applyFont="1" applyFill="1" applyBorder="1" applyAlignment="1" applyProtection="1">
      <alignment horizontal="center"/>
    </xf>
    <xf numFmtId="43" fontId="12" fillId="4" borderId="5" xfId="1" applyFont="1" applyFill="1" applyBorder="1" applyAlignment="1" applyProtection="1">
      <alignment vertical="top" wrapText="1"/>
    </xf>
    <xf numFmtId="0" fontId="12" fillId="4" borderId="5" xfId="0" applyFont="1" applyFill="1" applyBorder="1" applyAlignment="1" applyProtection="1">
      <alignment vertical="top" wrapText="1"/>
    </xf>
    <xf numFmtId="167" fontId="12" fillId="4" borderId="5" xfId="0" applyNumberFormat="1" applyFont="1" applyFill="1" applyBorder="1" applyAlignment="1" applyProtection="1">
      <alignment horizontal="right" vertical="top" wrapText="1"/>
    </xf>
    <xf numFmtId="2" fontId="12" fillId="3" borderId="5" xfId="0" applyNumberFormat="1" applyFont="1" applyFill="1" applyBorder="1" applyAlignment="1" applyProtection="1">
      <alignment horizontal="center"/>
    </xf>
    <xf numFmtId="43" fontId="10" fillId="2" borderId="5" xfId="1" applyFont="1" applyFill="1" applyBorder="1" applyAlignment="1" applyProtection="1">
      <alignment vertical="top" wrapText="1"/>
    </xf>
    <xf numFmtId="0" fontId="15" fillId="2" borderId="5" xfId="0" applyFont="1" applyFill="1" applyBorder="1" applyAlignment="1" applyProtection="1">
      <alignment vertical="top" wrapText="1"/>
    </xf>
    <xf numFmtId="0" fontId="8" fillId="0" borderId="0" xfId="0" applyFont="1" applyAlignment="1" applyProtection="1">
      <alignment horizontal="center"/>
    </xf>
    <xf numFmtId="0" fontId="12" fillId="0" borderId="0" xfId="5" applyFont="1" applyAlignment="1" applyProtection="1">
      <alignment vertical="top" wrapText="1"/>
    </xf>
    <xf numFmtId="0" fontId="12" fillId="0" borderId="0" xfId="5" applyFont="1" applyAlignment="1" applyProtection="1">
      <alignment wrapText="1"/>
    </xf>
    <xf numFmtId="2" fontId="7" fillId="0" borderId="0" xfId="5" applyNumberFormat="1" applyFont="1" applyAlignment="1" applyProtection="1">
      <alignment horizontal="center" wrapText="1"/>
    </xf>
    <xf numFmtId="43" fontId="7" fillId="0" borderId="0" xfId="6" applyFont="1" applyAlignment="1" applyProtection="1">
      <alignment horizontal="center" wrapText="1"/>
    </xf>
    <xf numFmtId="0" fontId="7" fillId="0" borderId="0" xfId="5" applyFont="1" applyAlignment="1" applyProtection="1">
      <alignment horizontal="center" wrapText="1"/>
    </xf>
    <xf numFmtId="0" fontId="8" fillId="0" borderId="0" xfId="5" applyFont="1" applyAlignment="1" applyProtection="1">
      <alignment vertical="center" wrapText="1"/>
    </xf>
    <xf numFmtId="2" fontId="8" fillId="5" borderId="0" xfId="5" applyNumberFormat="1" applyFont="1" applyFill="1" applyBorder="1" applyAlignment="1" applyProtection="1">
      <alignment horizontal="left" vertical="center" wrapText="1"/>
    </xf>
    <xf numFmtId="43" fontId="12" fillId="0" borderId="0" xfId="6" applyFont="1" applyAlignment="1" applyProtection="1">
      <alignment wrapText="1"/>
    </xf>
    <xf numFmtId="0" fontId="8" fillId="0" borderId="0" xfId="5" applyFont="1" applyAlignment="1" applyProtection="1">
      <alignment horizontal="right" vertical="center" wrapText="1"/>
    </xf>
    <xf numFmtId="49" fontId="11" fillId="2" borderId="25" xfId="5" applyNumberFormat="1" applyFont="1" applyFill="1" applyBorder="1" applyAlignment="1" applyProtection="1">
      <alignment horizontal="left" vertical="center" wrapText="1"/>
    </xf>
    <xf numFmtId="0" fontId="11" fillId="2" borderId="25" xfId="5" applyFont="1" applyFill="1" applyBorder="1" applyAlignment="1" applyProtection="1">
      <alignment vertical="center" wrapText="1"/>
    </xf>
    <xf numFmtId="0" fontId="11" fillId="2" borderId="25" xfId="5" applyFont="1" applyFill="1" applyBorder="1" applyAlignment="1" applyProtection="1">
      <alignment horizontal="center" vertical="center" wrapText="1"/>
    </xf>
    <xf numFmtId="0" fontId="8" fillId="2" borderId="25" xfId="5" applyFont="1" applyFill="1" applyBorder="1" applyAlignment="1" applyProtection="1">
      <alignment horizontal="center" vertical="center" wrapText="1"/>
    </xf>
    <xf numFmtId="0" fontId="12" fillId="0" borderId="0" xfId="5" applyFont="1" applyProtection="1"/>
    <xf numFmtId="49" fontId="8" fillId="2" borderId="25" xfId="5" applyNumberFormat="1" applyFont="1" applyFill="1" applyBorder="1" applyAlignment="1" applyProtection="1">
      <alignment horizontal="center" vertical="center" wrapText="1"/>
    </xf>
    <xf numFmtId="0" fontId="8" fillId="2" borderId="6" xfId="5" applyFont="1" applyFill="1" applyBorder="1" applyAlignment="1" applyProtection="1">
      <alignment horizontal="center" vertical="center" wrapText="1"/>
    </xf>
    <xf numFmtId="43" fontId="11" fillId="0" borderId="25" xfId="5" applyNumberFormat="1" applyFont="1" applyFill="1" applyBorder="1" applyProtection="1">
      <protection locked="0"/>
    </xf>
    <xf numFmtId="43" fontId="11" fillId="2" borderId="25" xfId="5" applyNumberFormat="1" applyFont="1" applyFill="1" applyBorder="1" applyProtection="1"/>
    <xf numFmtId="43" fontId="8" fillId="2" borderId="6" xfId="6" applyNumberFormat="1" applyFont="1" applyFill="1" applyBorder="1" applyProtection="1"/>
    <xf numFmtId="9" fontId="8" fillId="2" borderId="25" xfId="7" applyFont="1" applyFill="1" applyBorder="1" applyProtection="1"/>
    <xf numFmtId="0" fontId="10" fillId="0" borderId="0" xfId="5" applyFont="1" applyProtection="1"/>
    <xf numFmtId="0" fontId="7" fillId="2" borderId="25" xfId="5" applyFont="1" applyFill="1" applyBorder="1" applyAlignment="1" applyProtection="1">
      <alignment vertical="center" wrapText="1"/>
    </xf>
    <xf numFmtId="43" fontId="11" fillId="2" borderId="25" xfId="6" applyNumberFormat="1" applyFont="1" applyFill="1" applyBorder="1" applyProtection="1"/>
    <xf numFmtId="49" fontId="8" fillId="0" borderId="25" xfId="5" applyNumberFormat="1" applyFont="1" applyBorder="1" applyAlignment="1" applyProtection="1">
      <alignment horizontal="left" vertical="center" wrapText="1"/>
    </xf>
    <xf numFmtId="0" fontId="6" fillId="7" borderId="5" xfId="5" applyFont="1" applyFill="1" applyBorder="1" applyAlignment="1" applyProtection="1">
      <alignment vertical="center" wrapText="1"/>
    </xf>
    <xf numFmtId="0" fontId="8" fillId="0" borderId="25" xfId="5" applyFont="1" applyBorder="1" applyAlignment="1" applyProtection="1">
      <alignment horizontal="center" vertical="center" wrapText="1"/>
    </xf>
    <xf numFmtId="43" fontId="8" fillId="0" borderId="25" xfId="6" applyNumberFormat="1" applyFont="1" applyFill="1" applyBorder="1" applyProtection="1">
      <protection locked="0"/>
    </xf>
    <xf numFmtId="43" fontId="11" fillId="4" borderId="25" xfId="6" applyNumberFormat="1" applyFont="1" applyFill="1" applyBorder="1" applyProtection="1"/>
    <xf numFmtId="43" fontId="8" fillId="4" borderId="6" xfId="6" applyNumberFormat="1" applyFont="1" applyFill="1" applyBorder="1" applyProtection="1"/>
    <xf numFmtId="43" fontId="8" fillId="4" borderId="25" xfId="6" applyNumberFormat="1" applyFont="1" applyFill="1" applyBorder="1" applyProtection="1"/>
    <xf numFmtId="0" fontId="8" fillId="0" borderId="6" xfId="5" applyFont="1" applyBorder="1" applyAlignment="1" applyProtection="1">
      <alignment horizontal="center" vertical="center" wrapText="1"/>
    </xf>
    <xf numFmtId="43" fontId="8" fillId="0" borderId="25" xfId="6" applyNumberFormat="1" applyFont="1" applyBorder="1" applyProtection="1">
      <protection locked="0"/>
    </xf>
    <xf numFmtId="0" fontId="7" fillId="2" borderId="25" xfId="5" applyFont="1" applyFill="1" applyBorder="1" applyAlignment="1" applyProtection="1">
      <alignment wrapText="1"/>
    </xf>
    <xf numFmtId="0" fontId="6" fillId="0" borderId="25" xfId="5" applyFont="1" applyBorder="1" applyAlignment="1" applyProtection="1">
      <alignment horizontal="left" vertical="center" wrapText="1"/>
    </xf>
    <xf numFmtId="0" fontId="10" fillId="0" borderId="0" xfId="5" applyFont="1" applyAlignment="1" applyProtection="1">
      <alignment wrapText="1"/>
    </xf>
    <xf numFmtId="43" fontId="11" fillId="0" borderId="25" xfId="6" applyNumberFormat="1" applyFont="1" applyFill="1" applyBorder="1" applyProtection="1">
      <protection locked="0"/>
    </xf>
    <xf numFmtId="43" fontId="11" fillId="2" borderId="6" xfId="6" applyNumberFormat="1" applyFont="1" applyFill="1" applyBorder="1" applyProtection="1"/>
    <xf numFmtId="2" fontId="8" fillId="5" borderId="25" xfId="5" applyNumberFormat="1" applyFont="1" applyFill="1" applyBorder="1" applyAlignment="1" applyProtection="1">
      <alignment horizontal="left" vertical="center" wrapText="1"/>
    </xf>
    <xf numFmtId="0" fontId="8" fillId="0" borderId="25" xfId="5" applyFont="1" applyFill="1" applyBorder="1" applyAlignment="1" applyProtection="1">
      <alignment horizontal="center" vertical="center" wrapText="1"/>
    </xf>
    <xf numFmtId="165" fontId="8" fillId="5" borderId="25" xfId="5" applyNumberFormat="1" applyFont="1" applyFill="1" applyBorder="1" applyAlignment="1" applyProtection="1">
      <alignment horizontal="left" vertical="center" wrapText="1"/>
    </xf>
    <xf numFmtId="9" fontId="8" fillId="2" borderId="25" xfId="7" applyFont="1" applyFill="1" applyBorder="1" applyAlignment="1" applyProtection="1">
      <alignment vertical="center"/>
    </xf>
    <xf numFmtId="43" fontId="11" fillId="2" borderId="25" xfId="6" applyNumberFormat="1" applyFont="1" applyFill="1" applyBorder="1" applyAlignment="1" applyProtection="1">
      <alignment vertical="center" wrapText="1"/>
    </xf>
    <xf numFmtId="43" fontId="11" fillId="2" borderId="6" xfId="6" applyNumberFormat="1" applyFont="1" applyFill="1" applyBorder="1" applyAlignment="1" applyProtection="1">
      <alignment vertical="center"/>
    </xf>
    <xf numFmtId="49" fontId="11" fillId="0" borderId="0" xfId="5" applyNumberFormat="1" applyFont="1" applyAlignment="1" applyProtection="1">
      <alignment horizontal="left" vertical="center"/>
    </xf>
    <xf numFmtId="0" fontId="8" fillId="0" borderId="0" xfId="5" applyFont="1" applyAlignment="1" applyProtection="1">
      <alignment wrapText="1"/>
    </xf>
    <xf numFmtId="0" fontId="8" fillId="0" borderId="0" xfId="5" applyFont="1" applyProtection="1"/>
    <xf numFmtId="43" fontId="13" fillId="0" borderId="0" xfId="3" applyNumberFormat="1" applyFont="1" applyBorder="1" applyAlignment="1" applyProtection="1">
      <alignment wrapText="1"/>
    </xf>
    <xf numFmtId="0" fontId="8" fillId="0" borderId="0" xfId="5" applyFont="1" applyAlignment="1" applyProtection="1"/>
    <xf numFmtId="2" fontId="12" fillId="0" borderId="0" xfId="5" applyNumberFormat="1" applyFont="1" applyAlignment="1" applyProtection="1">
      <alignment horizontal="center" wrapText="1"/>
    </xf>
    <xf numFmtId="0" fontId="17" fillId="0" borderId="0" xfId="5" applyFont="1" applyAlignment="1" applyProtection="1"/>
    <xf numFmtId="0" fontId="8" fillId="0" borderId="0" xfId="5" applyFont="1" applyAlignment="1" applyProtection="1">
      <alignment horizontal="right"/>
    </xf>
    <xf numFmtId="0" fontId="6" fillId="0" borderId="0" xfId="0" applyFont="1" applyAlignment="1" applyProtection="1"/>
    <xf numFmtId="0" fontId="11" fillId="2" borderId="21" xfId="0" applyFont="1" applyFill="1" applyBorder="1" applyAlignment="1" applyProtection="1">
      <alignment horizontal="center" vertical="center" wrapText="1"/>
    </xf>
    <xf numFmtId="0" fontId="8" fillId="0" borderId="0" xfId="0" applyFont="1" applyAlignment="1" applyProtection="1">
      <alignment horizontal="center" vertical="center"/>
    </xf>
    <xf numFmtId="0" fontId="7" fillId="0" borderId="0" xfId="3" applyFont="1" applyFill="1" applyAlignment="1" applyProtection="1">
      <alignment horizontal="center" vertical="center"/>
    </xf>
    <xf numFmtId="0" fontId="7" fillId="0" borderId="0" xfId="3" applyFont="1" applyFill="1" applyAlignment="1" applyProtection="1">
      <alignment horizontal="center" vertical="center" wrapText="1"/>
    </xf>
    <xf numFmtId="0" fontId="8" fillId="0" borderId="0" xfId="0" applyFont="1" applyAlignment="1" applyProtection="1">
      <alignment horizontal="left"/>
    </xf>
    <xf numFmtId="164" fontId="8" fillId="5" borderId="0" xfId="1" applyNumberFormat="1" applyFont="1" applyFill="1" applyBorder="1" applyAlignment="1" applyProtection="1">
      <alignment horizontal="center" vertical="center" wrapText="1"/>
    </xf>
    <xf numFmtId="164" fontId="8" fillId="5" borderId="27" xfId="1" applyNumberFormat="1" applyFont="1" applyFill="1" applyBorder="1" applyAlignment="1" applyProtection="1">
      <alignment horizontal="center" vertical="center" wrapText="1"/>
    </xf>
    <xf numFmtId="0" fontId="7" fillId="2" borderId="5" xfId="0" applyFont="1" applyFill="1" applyBorder="1" applyAlignment="1" applyProtection="1">
      <alignment horizontal="center" wrapText="1"/>
    </xf>
    <xf numFmtId="0" fontId="8" fillId="2" borderId="5" xfId="0" applyFont="1" applyFill="1" applyBorder="1" applyAlignment="1" applyProtection="1">
      <alignment horizontal="center" vertical="center" wrapText="1"/>
    </xf>
    <xf numFmtId="0" fontId="7" fillId="2" borderId="5" xfId="0" applyFont="1" applyFill="1" applyBorder="1" applyAlignment="1" applyProtection="1">
      <alignment horizontal="center"/>
    </xf>
    <xf numFmtId="0" fontId="15" fillId="3" borderId="0" xfId="0" applyFont="1" applyFill="1" applyAlignment="1" applyProtection="1">
      <alignment horizontal="center"/>
    </xf>
    <xf numFmtId="0" fontId="8" fillId="3" borderId="0" xfId="0" applyFont="1" applyFill="1" applyAlignment="1" applyProtection="1">
      <alignment horizontal="right" vertical="center" wrapText="1"/>
    </xf>
    <xf numFmtId="0" fontId="8" fillId="2" borderId="5" xfId="0" applyNumberFormat="1" applyFont="1" applyFill="1" applyBorder="1" applyAlignment="1" applyProtection="1">
      <alignment horizontal="center" vertical="center" wrapText="1"/>
    </xf>
    <xf numFmtId="0" fontId="6" fillId="0" borderId="0" xfId="0" applyNumberFormat="1" applyFont="1" applyBorder="1" applyProtection="1"/>
    <xf numFmtId="0" fontId="6" fillId="0" borderId="0" xfId="0" applyFont="1" applyAlignment="1" applyProtection="1"/>
    <xf numFmtId="0" fontId="8" fillId="0" borderId="0" xfId="0" applyFont="1" applyAlignment="1" applyProtection="1">
      <alignment horizontal="center" vertical="center"/>
    </xf>
    <xf numFmtId="164" fontId="8" fillId="5" borderId="0" xfId="1" applyNumberFormat="1" applyFont="1" applyFill="1" applyBorder="1" applyAlignment="1" applyProtection="1">
      <alignment horizontal="center" vertical="center" wrapText="1"/>
    </xf>
    <xf numFmtId="164" fontId="8" fillId="5" borderId="27" xfId="1" applyNumberFormat="1" applyFont="1" applyFill="1" applyBorder="1" applyAlignment="1" applyProtection="1">
      <alignment horizontal="center" vertical="center" wrapText="1"/>
    </xf>
    <xf numFmtId="0" fontId="8" fillId="0" borderId="0" xfId="0" applyFont="1" applyAlignment="1" applyProtection="1">
      <alignment horizontal="left"/>
    </xf>
    <xf numFmtId="0" fontId="8" fillId="5" borderId="0" xfId="0" applyFont="1" applyFill="1" applyBorder="1" applyAlignment="1" applyProtection="1">
      <alignment horizontal="left" vertical="center" wrapText="1"/>
    </xf>
    <xf numFmtId="0" fontId="8" fillId="2" borderId="5" xfId="0" applyFont="1" applyFill="1" applyBorder="1" applyAlignment="1" applyProtection="1">
      <alignment horizontal="center" textRotation="90" wrapText="1"/>
    </xf>
    <xf numFmtId="0" fontId="8" fillId="2" borderId="5" xfId="0" applyFont="1" applyFill="1" applyBorder="1" applyAlignment="1" applyProtection="1">
      <alignment horizontal="center" vertical="center" wrapText="1"/>
    </xf>
    <xf numFmtId="0" fontId="6" fillId="2" borderId="5" xfId="0" applyFont="1" applyFill="1" applyBorder="1" applyAlignment="1" applyProtection="1">
      <alignment wrapText="1"/>
    </xf>
    <xf numFmtId="0" fontId="7" fillId="2" borderId="5" xfId="0" applyFont="1" applyFill="1" applyBorder="1" applyAlignment="1" applyProtection="1">
      <alignment horizontal="center" wrapText="1"/>
    </xf>
    <xf numFmtId="0" fontId="6" fillId="2" borderId="5" xfId="0" applyFont="1" applyFill="1" applyBorder="1" applyAlignment="1" applyProtection="1">
      <alignment horizontal="center" textRotation="90" wrapText="1"/>
    </xf>
    <xf numFmtId="0" fontId="8" fillId="5" borderId="0" xfId="5" applyFont="1" applyFill="1" applyBorder="1" applyAlignment="1" applyProtection="1">
      <alignment horizontal="left" vertical="center" wrapText="1"/>
    </xf>
    <xf numFmtId="0" fontId="6" fillId="0" borderId="5" xfId="0" applyFont="1" applyBorder="1" applyProtection="1">
      <protection locked="0"/>
    </xf>
    <xf numFmtId="0" fontId="7" fillId="2" borderId="5" xfId="2" applyFont="1" applyFill="1" applyBorder="1" applyProtection="1"/>
    <xf numFmtId="43" fontId="6" fillId="2" borderId="5" xfId="0" applyNumberFormat="1" applyFont="1" applyFill="1" applyBorder="1" applyProtection="1"/>
    <xf numFmtId="0" fontId="6" fillId="0" borderId="0" xfId="0" applyFont="1" applyProtection="1"/>
    <xf numFmtId="43" fontId="10" fillId="0" borderId="0" xfId="0" applyNumberFormat="1" applyFont="1" applyProtection="1"/>
    <xf numFmtId="43" fontId="6" fillId="4" borderId="5" xfId="0" applyNumberFormat="1" applyFont="1" applyFill="1" applyBorder="1" applyProtection="1"/>
    <xf numFmtId="0" fontId="6" fillId="0" borderId="5" xfId="2" applyFont="1" applyBorder="1" applyProtection="1"/>
    <xf numFmtId="4" fontId="6" fillId="0" borderId="5" xfId="0" applyNumberFormat="1" applyFont="1" applyBorder="1" applyProtection="1"/>
    <xf numFmtId="0" fontId="6" fillId="0" borderId="5" xfId="0" applyFont="1" applyBorder="1" applyProtection="1"/>
    <xf numFmtId="0" fontId="6" fillId="0" borderId="0" xfId="2" applyFont="1" applyProtection="1"/>
    <xf numFmtId="0" fontId="7" fillId="0" borderId="0" xfId="2" applyFont="1" applyProtection="1"/>
    <xf numFmtId="0" fontId="7" fillId="0" borderId="0" xfId="0" applyFont="1" applyAlignment="1" applyProtection="1"/>
    <xf numFmtId="0" fontId="9" fillId="0" borderId="0" xfId="0" applyFont="1" applyAlignment="1" applyProtection="1">
      <alignment horizontal="center"/>
    </xf>
    <xf numFmtId="0" fontId="6" fillId="2" borderId="5" xfId="2" applyFont="1" applyFill="1" applyBorder="1" applyProtection="1"/>
    <xf numFmtId="0" fontId="6" fillId="2" borderId="5" xfId="0" applyFont="1" applyFill="1" applyBorder="1" applyProtection="1"/>
    <xf numFmtId="1" fontId="6" fillId="2" borderId="5" xfId="0" applyNumberFormat="1" applyFont="1" applyFill="1" applyBorder="1" applyAlignment="1" applyProtection="1">
      <alignment horizontal="center"/>
    </xf>
    <xf numFmtId="4" fontId="6" fillId="2" borderId="5" xfId="0" applyNumberFormat="1" applyFont="1" applyFill="1" applyBorder="1" applyProtection="1"/>
    <xf numFmtId="1" fontId="6" fillId="0" borderId="5" xfId="0" applyNumberFormat="1" applyFont="1" applyBorder="1" applyAlignment="1" applyProtection="1">
      <alignment horizontal="center"/>
    </xf>
    <xf numFmtId="43" fontId="6" fillId="3" borderId="5" xfId="0" applyNumberFormat="1" applyFont="1" applyFill="1" applyBorder="1" applyProtection="1">
      <protection locked="0"/>
    </xf>
    <xf numFmtId="9" fontId="6" fillId="2" borderId="5" xfId="0" applyNumberFormat="1" applyFont="1" applyFill="1" applyBorder="1" applyProtection="1"/>
    <xf numFmtId="3" fontId="6" fillId="2" borderId="5" xfId="0" applyNumberFormat="1" applyFont="1" applyFill="1" applyBorder="1" applyAlignment="1" applyProtection="1">
      <alignment horizontal="center"/>
    </xf>
    <xf numFmtId="3" fontId="6" fillId="0" borderId="5" xfId="0" applyNumberFormat="1" applyFont="1" applyBorder="1" applyAlignment="1" applyProtection="1">
      <alignment horizontal="center"/>
    </xf>
    <xf numFmtId="4" fontId="6" fillId="2" borderId="5" xfId="0" applyNumberFormat="1" applyFont="1" applyFill="1" applyBorder="1" applyAlignment="1" applyProtection="1">
      <alignment wrapText="1"/>
    </xf>
    <xf numFmtId="2" fontId="6" fillId="0" borderId="5" xfId="2" applyNumberFormat="1" applyFont="1" applyBorder="1" applyProtection="1"/>
    <xf numFmtId="1" fontId="6" fillId="2" borderId="5" xfId="0" applyNumberFormat="1" applyFont="1" applyFill="1" applyBorder="1" applyProtection="1"/>
    <xf numFmtId="1" fontId="6" fillId="0" borderId="5" xfId="0" applyNumberFormat="1" applyFont="1" applyBorder="1" applyProtection="1"/>
    <xf numFmtId="0" fontId="7" fillId="2" borderId="5" xfId="0" applyFont="1" applyFill="1" applyBorder="1" applyProtection="1"/>
    <xf numFmtId="0" fontId="7" fillId="2" borderId="5" xfId="0" applyFont="1" applyFill="1" applyBorder="1" applyAlignment="1" applyProtection="1">
      <alignment horizontal="center" vertical="center"/>
    </xf>
    <xf numFmtId="43" fontId="7" fillId="2" borderId="5" xfId="0" applyNumberFormat="1" applyFont="1" applyFill="1" applyBorder="1" applyProtection="1"/>
    <xf numFmtId="1" fontId="6" fillId="0" borderId="5" xfId="0" applyNumberFormat="1" applyFont="1" applyBorder="1" applyAlignment="1" applyProtection="1">
      <alignment horizontal="center" vertical="center"/>
    </xf>
    <xf numFmtId="1" fontId="7" fillId="2" borderId="5" xfId="0" applyNumberFormat="1" applyFont="1" applyFill="1" applyBorder="1" applyAlignment="1" applyProtection="1">
      <alignment horizontal="center" vertical="center"/>
    </xf>
    <xf numFmtId="0" fontId="7" fillId="2" borderId="5" xfId="2" applyFont="1" applyFill="1" applyBorder="1" applyAlignment="1" applyProtection="1">
      <alignment horizontal="center" vertical="center"/>
    </xf>
    <xf numFmtId="0" fontId="7" fillId="2" borderId="5" xfId="0" applyFont="1" applyFill="1" applyBorder="1" applyAlignment="1" applyProtection="1">
      <alignment wrapText="1"/>
    </xf>
    <xf numFmtId="1" fontId="6" fillId="2" borderId="5" xfId="0" applyNumberFormat="1" applyFont="1" applyFill="1" applyBorder="1" applyAlignment="1" applyProtection="1">
      <alignment horizontal="center" vertical="center"/>
    </xf>
    <xf numFmtId="0" fontId="6" fillId="0" borderId="5" xfId="2" applyFont="1" applyBorder="1" applyAlignment="1" applyProtection="1">
      <alignment horizontal="center" vertical="center"/>
    </xf>
    <xf numFmtId="1" fontId="7" fillId="0" borderId="5" xfId="0" applyNumberFormat="1" applyFont="1" applyBorder="1" applyAlignment="1" applyProtection="1">
      <alignment horizontal="center" vertical="center"/>
    </xf>
    <xf numFmtId="43" fontId="6" fillId="0" borderId="5" xfId="2" applyNumberFormat="1" applyFont="1" applyBorder="1" applyProtection="1">
      <protection locked="0"/>
    </xf>
    <xf numFmtId="43" fontId="7" fillId="0" borderId="5" xfId="0" applyNumberFormat="1" applyFont="1" applyBorder="1" applyAlignment="1" applyProtection="1">
      <alignment horizontal="center" wrapText="1"/>
      <protection locked="0"/>
    </xf>
    <xf numFmtId="0" fontId="10" fillId="0" borderId="0" xfId="0" applyFont="1" applyProtection="1"/>
    <xf numFmtId="0" fontId="6" fillId="0" borderId="5" xfId="2" applyFont="1" applyBorder="1" applyAlignment="1" applyProtection="1">
      <alignment horizontal="center"/>
    </xf>
    <xf numFmtId="0" fontId="8" fillId="0" borderId="25" xfId="0" applyFont="1" applyBorder="1" applyAlignment="1" applyProtection="1">
      <alignment horizontal="center"/>
    </xf>
    <xf numFmtId="0" fontId="8" fillId="0" borderId="21" xfId="0" applyFont="1" applyBorder="1" applyAlignment="1" applyProtection="1">
      <alignment horizontal="center"/>
    </xf>
    <xf numFmtId="43" fontId="8" fillId="4" borderId="25" xfId="1" applyNumberFormat="1" applyFont="1" applyFill="1" applyBorder="1" applyProtection="1"/>
    <xf numFmtId="49" fontId="8" fillId="0" borderId="25" xfId="0" applyNumberFormat="1" applyFont="1" applyBorder="1" applyAlignment="1" applyProtection="1">
      <alignment horizontal="center"/>
    </xf>
    <xf numFmtId="49" fontId="8" fillId="0" borderId="25" xfId="0" applyNumberFormat="1" applyFont="1" applyBorder="1" applyAlignment="1" applyProtection="1">
      <alignment horizontal="left"/>
    </xf>
    <xf numFmtId="0" fontId="6" fillId="0" borderId="5" xfId="3" applyFont="1" applyFill="1" applyBorder="1" applyAlignment="1" applyProtection="1">
      <alignment horizontal="left" wrapText="1"/>
    </xf>
    <xf numFmtId="0" fontId="6" fillId="0" borderId="5" xfId="3" applyFont="1" applyFill="1" applyBorder="1" applyAlignment="1" applyProtection="1">
      <alignment horizontal="left" vertical="center" wrapText="1"/>
    </xf>
    <xf numFmtId="0" fontId="14" fillId="0" borderId="0" xfId="0" applyFont="1" applyAlignment="1" applyProtection="1">
      <alignment horizontal="center"/>
    </xf>
    <xf numFmtId="0" fontId="7" fillId="2" borderId="2" xfId="3" applyFont="1" applyFill="1" applyBorder="1" applyAlignment="1" applyProtection="1">
      <alignment horizontal="center" vertical="center" wrapText="1"/>
    </xf>
    <xf numFmtId="0" fontId="7" fillId="2" borderId="3" xfId="3" applyFont="1" applyFill="1" applyBorder="1" applyAlignment="1" applyProtection="1">
      <alignment horizontal="center" vertical="center" wrapText="1"/>
    </xf>
    <xf numFmtId="43" fontId="6" fillId="3" borderId="5" xfId="3" applyNumberFormat="1" applyFont="1" applyFill="1" applyBorder="1" applyAlignment="1" applyProtection="1">
      <alignment horizontal="center"/>
      <protection locked="0"/>
    </xf>
    <xf numFmtId="0" fontId="8" fillId="0" borderId="0" xfId="0" applyFont="1" applyAlignment="1" applyProtection="1">
      <alignment horizontal="left" vertical="center" wrapText="1"/>
    </xf>
    <xf numFmtId="43" fontId="8" fillId="3" borderId="25" xfId="1" applyNumberFormat="1" applyFont="1" applyFill="1" applyBorder="1" applyAlignment="1" applyProtection="1">
      <alignment vertical="center" wrapText="1"/>
      <protection locked="0"/>
    </xf>
    <xf numFmtId="43" fontId="11" fillId="2" borderId="25" xfId="1" applyNumberFormat="1" applyFont="1" applyFill="1" applyBorder="1" applyAlignment="1" applyProtection="1">
      <alignment vertical="center" wrapText="1"/>
    </xf>
    <xf numFmtId="0" fontId="8" fillId="0" borderId="23" xfId="0" applyFont="1" applyBorder="1" applyAlignment="1" applyProtection="1">
      <alignment vertical="center" wrapText="1"/>
    </xf>
    <xf numFmtId="0" fontId="8" fillId="0" borderId="25" xfId="0" applyFont="1" applyBorder="1" applyAlignment="1" applyProtection="1">
      <alignment horizontal="center" vertical="center" wrapText="1"/>
    </xf>
    <xf numFmtId="0" fontId="6" fillId="0" borderId="5" xfId="0" applyFont="1" applyBorder="1" applyAlignment="1" applyProtection="1">
      <alignment horizontal="center"/>
    </xf>
    <xf numFmtId="0" fontId="8" fillId="0" borderId="0" xfId="0" applyFont="1" applyAlignment="1" applyProtection="1">
      <alignment horizontal="center" wrapText="1"/>
    </xf>
    <xf numFmtId="0" fontId="8" fillId="2" borderId="26" xfId="0" applyFont="1" applyFill="1" applyBorder="1" applyAlignment="1" applyProtection="1">
      <alignment horizontal="center" vertical="center" wrapText="1"/>
    </xf>
    <xf numFmtId="0" fontId="8" fillId="2" borderId="24" xfId="0" applyFont="1" applyFill="1" applyBorder="1" applyAlignment="1" applyProtection="1">
      <alignment horizontal="center" vertical="center" wrapText="1"/>
    </xf>
    <xf numFmtId="0" fontId="8" fillId="0" borderId="23" xfId="0" applyFont="1" applyBorder="1" applyAlignment="1" applyProtection="1">
      <alignment horizontal="center" vertical="center"/>
      <protection locked="0"/>
    </xf>
    <xf numFmtId="43" fontId="8" fillId="2" borderId="24" xfId="1" applyNumberFormat="1" applyFont="1" applyFill="1" applyBorder="1" applyProtection="1"/>
    <xf numFmtId="2" fontId="8" fillId="0" borderId="5" xfId="0" applyNumberFormat="1" applyFont="1" applyBorder="1" applyAlignment="1" applyProtection="1">
      <alignment horizontal="left" vertical="center"/>
    </xf>
    <xf numFmtId="0" fontId="8" fillId="0" borderId="5" xfId="0" applyFont="1" applyBorder="1" applyAlignment="1" applyProtection="1">
      <alignment horizontal="center" wrapText="1"/>
    </xf>
    <xf numFmtId="165" fontId="8" fillId="0" borderId="5" xfId="0" applyNumberFormat="1" applyFont="1" applyBorder="1" applyAlignment="1" applyProtection="1">
      <alignment horizontal="left" vertical="center"/>
    </xf>
    <xf numFmtId="0" fontId="12" fillId="0" borderId="0" xfId="0" applyFont="1" applyAlignment="1" applyProtection="1">
      <alignment wrapText="1"/>
    </xf>
    <xf numFmtId="0" fontId="11" fillId="5" borderId="0" xfId="0" applyFont="1" applyFill="1" applyBorder="1" applyAlignment="1" applyProtection="1">
      <alignment horizontal="center" wrapText="1"/>
    </xf>
    <xf numFmtId="0" fontId="11" fillId="2" borderId="5" xfId="0" applyFont="1" applyFill="1" applyBorder="1" applyAlignment="1" applyProtection="1">
      <alignment vertical="center" wrapText="1"/>
    </xf>
    <xf numFmtId="0" fontId="11" fillId="2" borderId="23"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0" xfId="0" applyFont="1" applyFill="1" applyAlignment="1" applyProtection="1">
      <alignment horizontal="center"/>
    </xf>
    <xf numFmtId="0" fontId="6" fillId="0" borderId="12" xfId="0" applyFont="1" applyBorder="1" applyAlignment="1" applyProtection="1"/>
    <xf numFmtId="43" fontId="8" fillId="0" borderId="30" xfId="0" applyNumberFormat="1" applyFont="1" applyBorder="1" applyAlignment="1" applyProtection="1">
      <alignment horizontal="center" vertical="center"/>
      <protection locked="0"/>
    </xf>
    <xf numFmtId="43" fontId="8" fillId="0" borderId="23" xfId="0" applyNumberFormat="1" applyFont="1" applyBorder="1" applyAlignment="1" applyProtection="1">
      <alignment horizontal="center" vertical="center"/>
      <protection locked="0"/>
    </xf>
    <xf numFmtId="43" fontId="8" fillId="0" borderId="29" xfId="0" applyNumberFormat="1" applyFont="1" applyBorder="1" applyAlignment="1" applyProtection="1">
      <alignment horizontal="center" vertical="center"/>
      <protection locked="0"/>
    </xf>
    <xf numFmtId="0" fontId="11" fillId="2" borderId="5" xfId="0" applyFont="1" applyFill="1" applyBorder="1" applyAlignment="1" applyProtection="1">
      <alignment vertical="center"/>
    </xf>
    <xf numFmtId="0" fontId="8" fillId="2" borderId="5" xfId="0" applyFont="1" applyFill="1" applyBorder="1" applyAlignment="1" applyProtection="1">
      <alignment horizontal="center" vertical="center"/>
    </xf>
    <xf numFmtId="43" fontId="11" fillId="2" borderId="5" xfId="0" applyNumberFormat="1" applyFont="1" applyFill="1" applyBorder="1" applyAlignment="1" applyProtection="1">
      <alignment vertical="center"/>
    </xf>
    <xf numFmtId="0" fontId="6" fillId="0" borderId="1" xfId="0" applyFont="1" applyBorder="1" applyProtection="1"/>
    <xf numFmtId="4" fontId="6" fillId="0" borderId="1" xfId="0" applyNumberFormat="1" applyFont="1" applyBorder="1" applyProtection="1"/>
    <xf numFmtId="4" fontId="6" fillId="0" borderId="31" xfId="0" applyNumberFormat="1" applyFont="1" applyBorder="1" applyProtection="1"/>
    <xf numFmtId="0" fontId="8" fillId="0" borderId="8" xfId="0" applyFont="1" applyBorder="1" applyAlignment="1" applyProtection="1">
      <alignment horizontal="center" wrapText="1"/>
    </xf>
    <xf numFmtId="0" fontId="11" fillId="0" borderId="0" xfId="0" applyFont="1" applyAlignment="1" applyProtection="1">
      <alignment wrapText="1"/>
    </xf>
    <xf numFmtId="0" fontId="6" fillId="2" borderId="5" xfId="0" applyFont="1" applyFill="1" applyBorder="1" applyAlignment="1" applyProtection="1">
      <alignment horizontal="center"/>
    </xf>
    <xf numFmtId="166" fontId="6" fillId="2" borderId="5" xfId="0" applyNumberFormat="1" applyFont="1" applyFill="1" applyBorder="1" applyProtection="1"/>
    <xf numFmtId="166" fontId="6" fillId="0" borderId="5" xfId="0" applyNumberFormat="1" applyFont="1" applyBorder="1" applyProtection="1"/>
    <xf numFmtId="4" fontId="6" fillId="0" borderId="5" xfId="0" applyNumberFormat="1" applyFont="1" applyBorder="1" applyAlignment="1" applyProtection="1">
      <alignment horizontal="center"/>
    </xf>
    <xf numFmtId="0" fontId="7" fillId="2" borderId="5" xfId="2" applyFont="1" applyFill="1" applyBorder="1" applyAlignment="1" applyProtection="1">
      <alignment horizontal="center"/>
    </xf>
    <xf numFmtId="4" fontId="6" fillId="0" borderId="32" xfId="0" applyNumberFormat="1" applyFont="1" applyBorder="1" applyProtection="1"/>
    <xf numFmtId="3" fontId="7" fillId="3" borderId="5" xfId="0" applyNumberFormat="1" applyFont="1" applyFill="1" applyBorder="1" applyAlignment="1" applyProtection="1">
      <alignment horizontal="center"/>
    </xf>
    <xf numFmtId="3" fontId="7" fillId="2" borderId="5" xfId="0" applyNumberFormat="1" applyFont="1" applyFill="1" applyBorder="1" applyAlignment="1" applyProtection="1">
      <alignment horizontal="center"/>
    </xf>
    <xf numFmtId="3" fontId="7" fillId="2" borderId="5" xfId="0" applyNumberFormat="1" applyFont="1" applyFill="1" applyBorder="1" applyProtection="1"/>
    <xf numFmtId="3" fontId="6" fillId="0" borderId="5" xfId="0" applyNumberFormat="1" applyFont="1" applyBorder="1" applyProtection="1"/>
    <xf numFmtId="0" fontId="6" fillId="6" borderId="5" xfId="0" applyFont="1" applyFill="1" applyBorder="1" applyAlignment="1" applyProtection="1">
      <alignment vertical="center" wrapText="1"/>
    </xf>
    <xf numFmtId="43" fontId="6" fillId="4" borderId="5" xfId="2" applyNumberFormat="1" applyFont="1" applyFill="1" applyBorder="1" applyProtection="1"/>
    <xf numFmtId="9" fontId="6" fillId="4" borderId="5" xfId="0" applyNumberFormat="1" applyFont="1" applyFill="1" applyBorder="1" applyAlignment="1" applyProtection="1">
      <alignment horizontal="right" vertical="center" wrapText="1"/>
    </xf>
    <xf numFmtId="0" fontId="6" fillId="6" borderId="5" xfId="0" applyFont="1" applyFill="1" applyBorder="1" applyAlignment="1" applyProtection="1">
      <alignment horizontal="justify" vertical="center" wrapText="1"/>
    </xf>
    <xf numFmtId="0" fontId="6" fillId="2" borderId="5" xfId="0" applyFont="1" applyFill="1" applyBorder="1" applyAlignment="1" applyProtection="1">
      <alignment horizontal="center" vertical="center" wrapText="1"/>
    </xf>
    <xf numFmtId="0" fontId="6" fillId="2" borderId="5" xfId="0" applyFont="1" applyFill="1" applyBorder="1" applyAlignment="1" applyProtection="1">
      <alignment vertical="center" wrapText="1"/>
    </xf>
    <xf numFmtId="0" fontId="0" fillId="0" borderId="0" xfId="0" applyFont="1" applyProtection="1"/>
    <xf numFmtId="0" fontId="0" fillId="0" borderId="5" xfId="2" applyFont="1" applyBorder="1" applyProtection="1"/>
    <xf numFmtId="0" fontId="0" fillId="0" borderId="5" xfId="2" applyFont="1" applyBorder="1" applyAlignment="1" applyProtection="1"/>
    <xf numFmtId="0" fontId="0" fillId="0" borderId="5" xfId="2" applyFont="1" applyBorder="1" applyAlignment="1" applyProtection="1">
      <alignment vertical="top"/>
    </xf>
    <xf numFmtId="43" fontId="12" fillId="0" borderId="5" xfId="1" applyFont="1" applyFill="1" applyBorder="1" applyAlignment="1" applyProtection="1">
      <alignment vertical="top" wrapText="1"/>
    </xf>
    <xf numFmtId="0" fontId="0" fillId="0" borderId="0" xfId="0" applyFont="1" applyAlignment="1" applyProtection="1">
      <alignment horizontal="center"/>
    </xf>
    <xf numFmtId="0" fontId="7" fillId="0" borderId="0" xfId="0" applyFont="1" applyProtection="1"/>
    <xf numFmtId="0" fontId="6" fillId="0" borderId="0" xfId="0" applyFont="1" applyAlignment="1" applyProtection="1">
      <alignment horizontal="center"/>
    </xf>
    <xf numFmtId="4" fontId="6" fillId="0" borderId="11" xfId="0" applyNumberFormat="1" applyFont="1" applyBorder="1" applyProtection="1"/>
    <xf numFmtId="4" fontId="6" fillId="2" borderId="8" xfId="0" applyNumberFormat="1" applyFont="1" applyFill="1" applyBorder="1" applyAlignment="1" applyProtection="1">
      <alignment vertical="center"/>
    </xf>
    <xf numFmtId="4" fontId="6" fillId="2" borderId="38" xfId="0" applyNumberFormat="1" applyFont="1" applyFill="1" applyBorder="1" applyAlignment="1" applyProtection="1">
      <alignment vertical="center"/>
    </xf>
    <xf numFmtId="4" fontId="6" fillId="2" borderId="15" xfId="0" applyNumberFormat="1" applyFont="1" applyFill="1" applyBorder="1" applyAlignment="1" applyProtection="1">
      <alignment vertical="center"/>
    </xf>
    <xf numFmtId="4" fontId="6" fillId="0" borderId="11" xfId="0" applyNumberFormat="1" applyFont="1" applyBorder="1" applyProtection="1">
      <protection locked="0"/>
    </xf>
    <xf numFmtId="0" fontId="6" fillId="0" borderId="11" xfId="0" applyFont="1" applyBorder="1" applyProtection="1">
      <protection locked="0"/>
    </xf>
    <xf numFmtId="0" fontId="7" fillId="2" borderId="8"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6" fillId="0" borderId="0" xfId="8" applyFont="1" applyProtection="1"/>
    <xf numFmtId="0" fontId="6" fillId="0" borderId="0" xfId="8" applyFont="1" applyAlignment="1" applyProtection="1">
      <alignment horizontal="right" vertical="center"/>
    </xf>
    <xf numFmtId="0" fontId="7" fillId="0" borderId="0" xfId="8" applyFont="1" applyAlignment="1" applyProtection="1">
      <alignment horizontal="center" vertical="center"/>
    </xf>
    <xf numFmtId="0" fontId="6" fillId="0" borderId="0" xfId="8" applyFont="1" applyBorder="1" applyAlignment="1" applyProtection="1">
      <alignment vertical="center" wrapText="1"/>
    </xf>
    <xf numFmtId="0" fontId="6" fillId="0" borderId="0" xfId="8" applyFont="1" applyBorder="1" applyAlignment="1" applyProtection="1">
      <alignment horizontal="center" vertical="center" wrapText="1"/>
    </xf>
    <xf numFmtId="0" fontId="8" fillId="0" borderId="0" xfId="8" applyFont="1" applyBorder="1" applyAlignment="1" applyProtection="1">
      <alignment horizontal="right" vertical="center" wrapText="1"/>
    </xf>
    <xf numFmtId="0" fontId="8" fillId="2" borderId="5" xfId="8" applyFont="1" applyFill="1" applyBorder="1" applyAlignment="1" applyProtection="1">
      <alignment horizontal="center" vertical="center" textRotation="90"/>
    </xf>
    <xf numFmtId="0" fontId="11" fillId="2" borderId="4" xfId="8" applyFont="1" applyFill="1" applyBorder="1" applyAlignment="1" applyProtection="1">
      <alignment horizontal="center" vertical="center"/>
    </xf>
    <xf numFmtId="0" fontId="11" fillId="2" borderId="42" xfId="8" applyFont="1" applyFill="1" applyBorder="1" applyAlignment="1" applyProtection="1">
      <alignment horizontal="center" vertical="center" wrapText="1"/>
    </xf>
    <xf numFmtId="0" fontId="11" fillId="2" borderId="5" xfId="8" applyFont="1" applyFill="1" applyBorder="1" applyAlignment="1" applyProtection="1">
      <alignment horizontal="center" vertical="center" wrapText="1"/>
    </xf>
    <xf numFmtId="0" fontId="11" fillId="2" borderId="4" xfId="8" applyFont="1" applyFill="1" applyBorder="1" applyAlignment="1" applyProtection="1">
      <alignment horizontal="center" vertical="center" wrapText="1"/>
    </xf>
    <xf numFmtId="0" fontId="6" fillId="2" borderId="5" xfId="8" applyFont="1" applyFill="1" applyBorder="1" applyAlignment="1" applyProtection="1">
      <alignment horizontal="center" vertical="center"/>
    </xf>
    <xf numFmtId="0" fontId="6" fillId="0" borderId="5" xfId="8" applyFont="1" applyBorder="1" applyAlignment="1" applyProtection="1">
      <alignment vertical="center" wrapText="1"/>
      <protection locked="0"/>
    </xf>
    <xf numFmtId="43" fontId="6" fillId="0" borderId="5" xfId="8" applyNumberFormat="1" applyFont="1" applyBorder="1" applyAlignment="1" applyProtection="1">
      <alignment vertical="center" wrapText="1"/>
      <protection locked="0"/>
    </xf>
    <xf numFmtId="43" fontId="6" fillId="0" borderId="5" xfId="8" applyNumberFormat="1" applyFont="1" applyBorder="1" applyAlignment="1" applyProtection="1">
      <alignment vertical="center"/>
      <protection locked="0"/>
    </xf>
    <xf numFmtId="0" fontId="6" fillId="2" borderId="4" xfId="8" applyFont="1" applyFill="1" applyBorder="1" applyAlignment="1" applyProtection="1">
      <alignment horizontal="center" vertical="center"/>
    </xf>
    <xf numFmtId="0" fontId="6" fillId="0" borderId="4" xfId="8" applyFont="1" applyBorder="1" applyAlignment="1" applyProtection="1">
      <alignment horizontal="center" vertical="center" wrapText="1"/>
      <protection locked="0"/>
    </xf>
    <xf numFmtId="43" fontId="6" fillId="0" borderId="4" xfId="8" applyNumberFormat="1" applyFont="1" applyBorder="1" applyAlignment="1" applyProtection="1">
      <alignment horizontal="center" vertical="center" wrapText="1"/>
      <protection locked="0"/>
    </xf>
    <xf numFmtId="43" fontId="6" fillId="2" borderId="5" xfId="8" applyNumberFormat="1" applyFont="1" applyFill="1" applyBorder="1" applyAlignment="1" applyProtection="1">
      <alignment vertical="center" wrapText="1"/>
    </xf>
    <xf numFmtId="0" fontId="6" fillId="0" borderId="0" xfId="8" applyFont="1" applyBorder="1" applyAlignment="1" applyProtection="1">
      <alignment vertical="center"/>
    </xf>
    <xf numFmtId="0" fontId="8" fillId="6" borderId="0" xfId="8" applyFont="1" applyFill="1" applyAlignment="1" applyProtection="1">
      <alignment vertical="center" wrapText="1"/>
    </xf>
    <xf numFmtId="0" fontId="11" fillId="6" borderId="43" xfId="8" applyFont="1" applyFill="1" applyBorder="1" applyAlignment="1" applyProtection="1">
      <alignment vertical="center"/>
    </xf>
    <xf numFmtId="0" fontId="8" fillId="6" borderId="0" xfId="8" applyFont="1" applyFill="1" applyAlignment="1" applyProtection="1">
      <alignment vertical="center"/>
    </xf>
    <xf numFmtId="0" fontId="6" fillId="0" borderId="0" xfId="8" applyFont="1" applyAlignment="1" applyProtection="1">
      <alignment vertical="center" wrapText="1"/>
    </xf>
    <xf numFmtId="0" fontId="9" fillId="0" borderId="0" xfId="8" applyFont="1" applyAlignment="1" applyProtection="1">
      <alignment horizontal="left" indent="5"/>
    </xf>
    <xf numFmtId="0" fontId="8" fillId="0" borderId="0" xfId="8" applyFont="1" applyProtection="1"/>
    <xf numFmtId="0" fontId="8" fillId="0" borderId="0" xfId="8" applyFont="1" applyAlignment="1" applyProtection="1">
      <alignment wrapText="1"/>
    </xf>
    <xf numFmtId="0" fontId="8" fillId="0" borderId="0" xfId="8" applyFont="1" applyAlignment="1" applyProtection="1">
      <alignment horizontal="left"/>
    </xf>
    <xf numFmtId="0" fontId="8" fillId="0" borderId="0" xfId="8" applyFont="1" applyAlignment="1" applyProtection="1">
      <alignment horizontal="left" vertical="center" indent="1"/>
    </xf>
    <xf numFmtId="0" fontId="8" fillId="0" borderId="0" xfId="8" applyFont="1" applyAlignment="1" applyProtection="1">
      <alignment horizontal="right" vertical="center"/>
    </xf>
    <xf numFmtId="0" fontId="6" fillId="0" borderId="0" xfId="8" applyFont="1" applyAlignment="1" applyProtection="1">
      <alignment horizontal="center" vertical="center" wrapText="1"/>
    </xf>
    <xf numFmtId="0" fontId="6" fillId="0" borderId="0" xfId="8" applyFont="1" applyAlignment="1" applyProtection="1">
      <alignment horizontal="center"/>
    </xf>
    <xf numFmtId="0" fontId="8" fillId="2" borderId="5" xfId="8" applyFont="1" applyFill="1" applyBorder="1" applyAlignment="1" applyProtection="1">
      <alignment horizontal="center" vertical="center" textRotation="90" wrapText="1"/>
    </xf>
    <xf numFmtId="0" fontId="8" fillId="2" borderId="4" xfId="8" applyFont="1" applyFill="1" applyBorder="1" applyAlignment="1" applyProtection="1">
      <alignment horizontal="center" vertical="center"/>
    </xf>
    <xf numFmtId="0" fontId="8" fillId="2" borderId="5" xfId="8" applyFont="1" applyFill="1" applyBorder="1" applyAlignment="1" applyProtection="1">
      <alignment horizontal="center" vertical="center" wrapText="1"/>
    </xf>
    <xf numFmtId="0" fontId="8" fillId="2" borderId="4" xfId="8" applyFont="1" applyFill="1" applyBorder="1" applyAlignment="1" applyProtection="1">
      <alignment horizontal="center" vertical="center" wrapText="1"/>
    </xf>
    <xf numFmtId="0" fontId="8" fillId="0" borderId="4" xfId="8" applyFont="1" applyBorder="1" applyAlignment="1" applyProtection="1">
      <alignment horizontal="center" vertical="center" wrapText="1"/>
      <protection locked="0"/>
    </xf>
    <xf numFmtId="43" fontId="8" fillId="0" borderId="5" xfId="8" applyNumberFormat="1" applyFont="1" applyBorder="1" applyAlignment="1" applyProtection="1">
      <alignment horizontal="center" vertical="center" wrapText="1"/>
      <protection locked="0"/>
    </xf>
    <xf numFmtId="43" fontId="8" fillId="0" borderId="4" xfId="8" applyNumberFormat="1" applyFont="1" applyBorder="1" applyAlignment="1" applyProtection="1">
      <alignment horizontal="center" vertical="center" wrapText="1"/>
      <protection locked="0"/>
    </xf>
    <xf numFmtId="0" fontId="8" fillId="0" borderId="5" xfId="8" applyFont="1" applyBorder="1" applyAlignment="1" applyProtection="1">
      <alignment vertical="center" wrapText="1"/>
      <protection locked="0"/>
    </xf>
    <xf numFmtId="43" fontId="8" fillId="0" borderId="5" xfId="8" applyNumberFormat="1" applyFont="1" applyBorder="1" applyAlignment="1" applyProtection="1">
      <alignment vertical="center"/>
      <protection locked="0"/>
    </xf>
    <xf numFmtId="43" fontId="18" fillId="0" borderId="5" xfId="8" applyNumberFormat="1" applyFont="1" applyBorder="1" applyAlignment="1" applyProtection="1">
      <alignment vertical="center"/>
      <protection locked="0"/>
    </xf>
    <xf numFmtId="43" fontId="11" fillId="6" borderId="5" xfId="8" applyNumberFormat="1" applyFont="1" applyFill="1" applyBorder="1" applyAlignment="1" applyProtection="1">
      <alignment horizontal="center" vertical="center" wrapText="1"/>
      <protection locked="0"/>
    </xf>
    <xf numFmtId="43" fontId="8" fillId="0" borderId="4" xfId="8" applyNumberFormat="1" applyFont="1" applyBorder="1" applyAlignment="1" applyProtection="1">
      <alignment vertical="center"/>
      <protection locked="0"/>
    </xf>
    <xf numFmtId="43" fontId="8" fillId="2" borderId="5" xfId="8" applyNumberFormat="1" applyFont="1" applyFill="1" applyBorder="1" applyAlignment="1" applyProtection="1">
      <alignment vertical="center"/>
    </xf>
    <xf numFmtId="0" fontId="18" fillId="0" borderId="0" xfId="8" applyFont="1" applyBorder="1" applyAlignment="1" applyProtection="1">
      <alignment vertical="center"/>
    </xf>
    <xf numFmtId="0" fontId="8" fillId="0" borderId="0" xfId="8" applyFont="1" applyBorder="1" applyAlignment="1" applyProtection="1">
      <alignment vertical="center"/>
    </xf>
    <xf numFmtId="0" fontId="19" fillId="0" borderId="0" xfId="8" applyFont="1" applyBorder="1" applyAlignment="1" applyProtection="1">
      <alignment vertical="center"/>
    </xf>
    <xf numFmtId="0" fontId="6" fillId="0" borderId="0" xfId="8" applyFont="1" applyBorder="1" applyProtection="1"/>
    <xf numFmtId="0" fontId="6" fillId="0" borderId="44" xfId="8" applyFont="1" applyBorder="1" applyProtection="1"/>
    <xf numFmtId="43" fontId="6" fillId="0" borderId="5" xfId="0" applyNumberFormat="1" applyFont="1" applyBorder="1" applyProtection="1"/>
    <xf numFmtId="4" fontId="7" fillId="0" borderId="5" xfId="0" applyNumberFormat="1" applyFont="1" applyBorder="1" applyProtection="1">
      <protection locked="0"/>
    </xf>
    <xf numFmtId="0" fontId="7" fillId="0" borderId="5" xfId="0" applyFont="1" applyBorder="1" applyProtection="1">
      <protection locked="0"/>
    </xf>
    <xf numFmtId="0" fontId="6" fillId="2" borderId="11" xfId="0" applyFont="1" applyFill="1" applyBorder="1" applyProtection="1"/>
    <xf numFmtId="0" fontId="8" fillId="0" borderId="0" xfId="0" applyFont="1" applyAlignment="1" applyProtection="1">
      <alignment horizontal="center" vertical="center"/>
    </xf>
    <xf numFmtId="0" fontId="8" fillId="0" borderId="0" xfId="0" applyFont="1" applyAlignment="1" applyProtection="1">
      <alignment horizontal="center" vertical="center" wrapText="1"/>
    </xf>
    <xf numFmtId="0" fontId="6" fillId="0" borderId="0" xfId="0" applyFont="1" applyAlignment="1" applyProtection="1"/>
    <xf numFmtId="0" fontId="7" fillId="0" borderId="0" xfId="3" applyFont="1" applyFill="1" applyAlignment="1" applyProtection="1">
      <alignment horizontal="center" vertical="center"/>
    </xf>
    <xf numFmtId="0" fontId="8" fillId="0" borderId="0" xfId="0" applyFont="1" applyAlignment="1" applyProtection="1">
      <alignment horizontal="center" wrapText="1"/>
    </xf>
    <xf numFmtId="0" fontId="11" fillId="0" borderId="0" xfId="0" applyFont="1" applyAlignment="1" applyProtection="1">
      <alignment horizontal="center" wrapText="1"/>
    </xf>
    <xf numFmtId="0" fontId="0" fillId="0" borderId="0" xfId="0" applyFont="1" applyAlignment="1" applyProtection="1"/>
    <xf numFmtId="49" fontId="11" fillId="0" borderId="0" xfId="0" applyNumberFormat="1" applyFont="1" applyAlignment="1" applyProtection="1">
      <alignment horizontal="left" wrapText="1"/>
    </xf>
    <xf numFmtId="0" fontId="20" fillId="0" borderId="0" xfId="0" applyFont="1" applyBorder="1" applyAlignment="1" applyProtection="1"/>
    <xf numFmtId="0" fontId="11" fillId="5" borderId="0" xfId="0" applyFont="1" applyFill="1" applyBorder="1" applyAlignment="1" applyProtection="1">
      <alignment horizontal="center" vertical="center" wrapText="1"/>
    </xf>
    <xf numFmtId="0" fontId="12" fillId="0" borderId="0" xfId="0" applyFont="1" applyAlignment="1" applyProtection="1">
      <alignment horizontal="center"/>
    </xf>
    <xf numFmtId="43" fontId="8" fillId="2" borderId="25" xfId="1" applyFont="1" applyFill="1" applyBorder="1" applyProtection="1"/>
    <xf numFmtId="0" fontId="22" fillId="0" borderId="5" xfId="0" applyFont="1" applyBorder="1" applyAlignment="1" applyProtection="1">
      <alignment vertical="center"/>
    </xf>
    <xf numFmtId="2" fontId="12" fillId="0" borderId="5" xfId="1" applyNumberFormat="1" applyFont="1" applyBorder="1" applyProtection="1">
      <protection locked="0"/>
    </xf>
    <xf numFmtId="43" fontId="8" fillId="0" borderId="23" xfId="1" applyFont="1" applyBorder="1" applyProtection="1">
      <protection locked="0"/>
    </xf>
    <xf numFmtId="43" fontId="8" fillId="0" borderId="25" xfId="1" applyFont="1" applyBorder="1" applyProtection="1">
      <protection locked="0"/>
    </xf>
    <xf numFmtId="43" fontId="8" fillId="4" borderId="25" xfId="1" applyFont="1" applyFill="1" applyBorder="1" applyProtection="1"/>
    <xf numFmtId="4" fontId="22" fillId="0" borderId="5" xfId="0" applyNumberFormat="1" applyFont="1" applyBorder="1" applyAlignment="1" applyProtection="1">
      <alignment vertical="center"/>
    </xf>
    <xf numFmtId="0" fontId="8" fillId="0" borderId="25" xfId="0" applyFont="1" applyBorder="1" applyProtection="1"/>
    <xf numFmtId="0" fontId="23" fillId="0" borderId="0" xfId="0" applyFont="1" applyAlignment="1" applyProtection="1"/>
    <xf numFmtId="0" fontId="9" fillId="0" borderId="0" xfId="0" applyFont="1" applyAlignment="1" applyProtection="1"/>
    <xf numFmtId="0" fontId="6" fillId="0" borderId="0" xfId="3" applyFont="1" applyFill="1" applyProtection="1"/>
    <xf numFmtId="0" fontId="0" fillId="0" borderId="0" xfId="0" applyAlignment="1" applyProtection="1"/>
    <xf numFmtId="0" fontId="24" fillId="0" borderId="0" xfId="0" applyFont="1" applyProtection="1"/>
    <xf numFmtId="49" fontId="0" fillId="0" borderId="0" xfId="0" applyNumberFormat="1" applyFont="1" applyAlignment="1" applyProtection="1">
      <alignment horizontal="left"/>
    </xf>
    <xf numFmtId="0" fontId="17" fillId="0" borderId="0" xfId="0" applyFont="1" applyAlignment="1" applyProtection="1"/>
    <xf numFmtId="0" fontId="8" fillId="0" borderId="0" xfId="0" applyFont="1" applyAlignment="1" applyProtection="1">
      <alignment horizontal="center" vertical="center"/>
    </xf>
    <xf numFmtId="0" fontId="8" fillId="0" borderId="0" xfId="0" applyFont="1" applyAlignment="1" applyProtection="1">
      <alignment horizontal="right" vertical="center" wrapText="1"/>
    </xf>
    <xf numFmtId="0" fontId="7" fillId="0" borderId="0" xfId="2" applyFont="1" applyAlignment="1" applyProtection="1">
      <alignment horizontal="center"/>
    </xf>
    <xf numFmtId="0" fontId="6" fillId="0" borderId="0" xfId="2" applyFont="1" applyAlignment="1" applyProtection="1">
      <alignment horizontal="right" wrapText="1"/>
    </xf>
    <xf numFmtId="0" fontId="7" fillId="0" borderId="0" xfId="0" applyFont="1" applyAlignment="1" applyProtection="1">
      <alignment horizontal="center"/>
    </xf>
    <xf numFmtId="0" fontId="8" fillId="2" borderId="5" xfId="0" applyNumberFormat="1" applyFont="1" applyFill="1" applyBorder="1" applyAlignment="1" applyProtection="1">
      <alignment horizontal="center" vertical="center" wrapText="1"/>
    </xf>
    <xf numFmtId="0" fontId="6" fillId="2" borderId="5" xfId="0" applyNumberFormat="1" applyFont="1" applyFill="1" applyBorder="1" applyAlignment="1" applyProtection="1">
      <alignment horizontal="center"/>
    </xf>
    <xf numFmtId="0" fontId="8" fillId="0" borderId="0" xfId="0" applyNumberFormat="1" applyFont="1" applyAlignment="1" applyProtection="1">
      <alignment horizontal="right" vertical="center" wrapText="1"/>
    </xf>
    <xf numFmtId="0" fontId="11" fillId="0" borderId="0" xfId="0" applyNumberFormat="1" applyFont="1" applyAlignment="1" applyProtection="1">
      <alignment horizontal="center"/>
    </xf>
    <xf numFmtId="0" fontId="12" fillId="0" borderId="0" xfId="0" applyNumberFormat="1" applyFont="1" applyAlignment="1" applyProtection="1"/>
    <xf numFmtId="0" fontId="8" fillId="5" borderId="0" xfId="0" applyNumberFormat="1" applyFont="1" applyFill="1" applyBorder="1" applyAlignment="1" applyProtection="1">
      <alignment horizontal="left" vertical="center" wrapText="1"/>
    </xf>
    <xf numFmtId="0" fontId="6" fillId="0" borderId="0" xfId="0" applyNumberFormat="1" applyFont="1" applyBorder="1" applyProtection="1"/>
    <xf numFmtId="0" fontId="8" fillId="5" borderId="0" xfId="0" applyNumberFormat="1" applyFont="1" applyFill="1" applyBorder="1" applyAlignment="1" applyProtection="1">
      <alignment horizontal="center" vertical="center" wrapText="1"/>
    </xf>
    <xf numFmtId="0" fontId="11" fillId="0" borderId="0" xfId="0" applyFont="1" applyAlignment="1" applyProtection="1">
      <alignment horizontal="center" vertical="top" wrapText="1"/>
    </xf>
    <xf numFmtId="0" fontId="8" fillId="0" borderId="0" xfId="0" applyFont="1" applyAlignment="1" applyProtection="1">
      <alignment horizontal="center" vertical="center" wrapText="1"/>
    </xf>
    <xf numFmtId="0" fontId="8" fillId="0" borderId="0" xfId="0" applyFont="1" applyAlignment="1" applyProtection="1">
      <alignment horizontal="right"/>
    </xf>
    <xf numFmtId="0" fontId="0" fillId="0" borderId="0" xfId="0" applyFont="1" applyAlignment="1" applyProtection="1"/>
    <xf numFmtId="0" fontId="9" fillId="0" borderId="0" xfId="0" applyFont="1" applyAlignment="1" applyProtection="1">
      <alignment horizontal="right"/>
    </xf>
    <xf numFmtId="0" fontId="8" fillId="2" borderId="6" xfId="0" applyFont="1" applyFill="1" applyBorder="1" applyAlignment="1" applyProtection="1">
      <alignment horizontal="center" wrapText="1"/>
    </xf>
    <xf numFmtId="0" fontId="20" fillId="2" borderId="33" xfId="0" applyFont="1" applyFill="1" applyBorder="1" applyProtection="1"/>
    <xf numFmtId="0" fontId="20" fillId="2" borderId="22" xfId="0" applyFont="1" applyFill="1" applyBorder="1" applyProtection="1"/>
    <xf numFmtId="0" fontId="20" fillId="2" borderId="23" xfId="0" applyFont="1" applyFill="1" applyBorder="1" applyProtection="1"/>
    <xf numFmtId="0" fontId="8" fillId="2" borderId="21" xfId="0" applyFont="1" applyFill="1" applyBorder="1" applyAlignment="1" applyProtection="1">
      <alignment horizontal="center" vertical="center" wrapText="1"/>
    </xf>
    <xf numFmtId="0" fontId="20" fillId="2" borderId="24" xfId="0" applyFont="1" applyFill="1" applyBorder="1" applyProtection="1"/>
    <xf numFmtId="0" fontId="8" fillId="0" borderId="0" xfId="0" applyFont="1" applyAlignment="1" applyProtection="1">
      <alignment horizontal="right" wrapText="1"/>
    </xf>
    <xf numFmtId="0" fontId="11" fillId="0" borderId="0" xfId="0" applyFont="1" applyAlignment="1" applyProtection="1">
      <alignment horizontal="center"/>
    </xf>
    <xf numFmtId="0" fontId="8" fillId="5" borderId="0" xfId="0" applyFont="1" applyFill="1" applyBorder="1" applyAlignment="1" applyProtection="1">
      <alignment horizontal="left" vertical="center" wrapText="1"/>
    </xf>
    <xf numFmtId="0" fontId="20" fillId="0" borderId="0" xfId="0" applyFont="1" applyBorder="1" applyProtection="1"/>
    <xf numFmtId="49" fontId="11" fillId="2" borderId="21" xfId="0" applyNumberFormat="1" applyFont="1" applyFill="1" applyBorder="1" applyAlignment="1" applyProtection="1">
      <alignment horizontal="left" vertical="center" wrapText="1"/>
    </xf>
    <xf numFmtId="49" fontId="20" fillId="2" borderId="26" xfId="0" applyNumberFormat="1" applyFont="1" applyFill="1" applyBorder="1" applyAlignment="1" applyProtection="1">
      <alignment horizontal="left"/>
    </xf>
    <xf numFmtId="49" fontId="20" fillId="2" borderId="24" xfId="0" applyNumberFormat="1" applyFont="1" applyFill="1" applyBorder="1" applyAlignment="1" applyProtection="1">
      <alignment horizontal="left"/>
    </xf>
    <xf numFmtId="0" fontId="11" fillId="2" borderId="21" xfId="0" applyFont="1" applyFill="1" applyBorder="1" applyAlignment="1" applyProtection="1">
      <alignment horizontal="center" vertical="center" wrapText="1"/>
    </xf>
    <xf numFmtId="0" fontId="21" fillId="2" borderId="26" xfId="0" applyFont="1" applyFill="1" applyBorder="1" applyProtection="1"/>
    <xf numFmtId="0" fontId="21" fillId="2" borderId="24" xfId="0" applyFont="1" applyFill="1" applyBorder="1" applyProtection="1"/>
    <xf numFmtId="0" fontId="20" fillId="2" borderId="26" xfId="0" applyFont="1" applyFill="1" applyBorder="1" applyProtection="1"/>
    <xf numFmtId="0" fontId="11" fillId="2" borderId="6" xfId="0" applyFont="1" applyFill="1" applyBorder="1" applyAlignment="1" applyProtection="1">
      <alignment horizontal="center" vertical="center" wrapText="1"/>
    </xf>
    <xf numFmtId="0" fontId="8" fillId="5" borderId="0" xfId="0" applyFont="1" applyFill="1" applyBorder="1" applyAlignment="1" applyProtection="1">
      <alignment horizontal="right" vertical="center" wrapText="1"/>
    </xf>
    <xf numFmtId="0" fontId="6" fillId="2" borderId="33" xfId="0" applyFont="1" applyFill="1" applyBorder="1" applyProtection="1"/>
    <xf numFmtId="0" fontId="6" fillId="2" borderId="22" xfId="0" applyFont="1" applyFill="1" applyBorder="1" applyProtection="1"/>
    <xf numFmtId="0" fontId="6" fillId="2" borderId="23" xfId="0" applyFont="1" applyFill="1" applyBorder="1" applyProtection="1"/>
    <xf numFmtId="0" fontId="6" fillId="2" borderId="24" xfId="0" applyFont="1" applyFill="1" applyBorder="1" applyProtection="1"/>
    <xf numFmtId="0" fontId="6" fillId="0" borderId="0" xfId="0" applyFont="1" applyAlignment="1" applyProtection="1"/>
    <xf numFmtId="49" fontId="6" fillId="2" borderId="26" xfId="0" applyNumberFormat="1" applyFont="1" applyFill="1" applyBorder="1" applyAlignment="1" applyProtection="1">
      <alignment horizontal="left"/>
    </xf>
    <xf numFmtId="49" fontId="6" fillId="2" borderId="24" xfId="0" applyNumberFormat="1" applyFont="1" applyFill="1" applyBorder="1" applyAlignment="1" applyProtection="1">
      <alignment horizontal="left"/>
    </xf>
    <xf numFmtId="0" fontId="6" fillId="2" borderId="26" xfId="0" applyFont="1" applyFill="1" applyBorder="1" applyProtection="1"/>
    <xf numFmtId="0" fontId="7" fillId="0" borderId="0" xfId="3" applyFont="1" applyFill="1" applyAlignment="1" applyProtection="1">
      <alignment horizontal="center" vertical="center"/>
    </xf>
    <xf numFmtId="0" fontId="6" fillId="0" borderId="0" xfId="0" applyFont="1" applyAlignment="1" applyProtection="1">
      <alignment horizontal="left" vertical="center" wrapText="1"/>
    </xf>
    <xf numFmtId="0" fontId="6" fillId="0" borderId="0" xfId="0" applyFont="1" applyAlignment="1">
      <alignment horizontal="right" wrapText="1"/>
    </xf>
    <xf numFmtId="0" fontId="6" fillId="0" borderId="0" xfId="0" applyFont="1" applyAlignment="1">
      <alignment horizontal="right"/>
    </xf>
    <xf numFmtId="0" fontId="8" fillId="0" borderId="0" xfId="0" applyFont="1" applyAlignment="1" applyProtection="1">
      <alignment horizontal="center" vertical="center"/>
      <protection locked="0"/>
    </xf>
    <xf numFmtId="0" fontId="7" fillId="0" borderId="0" xfId="3" applyFont="1" applyFill="1" applyAlignment="1">
      <alignment horizontal="center" vertical="center"/>
    </xf>
    <xf numFmtId="0" fontId="7" fillId="0" borderId="0" xfId="3" applyFont="1" applyFill="1" applyAlignment="1" applyProtection="1">
      <alignment horizontal="center" vertical="center" wrapText="1"/>
    </xf>
    <xf numFmtId="0" fontId="6" fillId="0" borderId="0" xfId="0" applyFont="1" applyAlignment="1" applyProtection="1">
      <alignment horizontal="right" wrapText="1"/>
    </xf>
    <xf numFmtId="0" fontId="6" fillId="0" borderId="0" xfId="0" applyFont="1" applyAlignment="1" applyProtection="1">
      <alignment horizontal="right"/>
    </xf>
    <xf numFmtId="164" fontId="8" fillId="5" borderId="0" xfId="1" applyNumberFormat="1" applyFont="1" applyFill="1" applyBorder="1" applyAlignment="1" applyProtection="1">
      <alignment horizontal="center" vertical="center" wrapText="1"/>
    </xf>
    <xf numFmtId="164" fontId="8" fillId="5" borderId="27" xfId="1" applyNumberFormat="1" applyFont="1" applyFill="1" applyBorder="1" applyAlignment="1" applyProtection="1">
      <alignment horizontal="center" vertical="center" wrapText="1"/>
    </xf>
    <xf numFmtId="0" fontId="8" fillId="0" borderId="0" xfId="0" applyFont="1" applyAlignment="1" applyProtection="1">
      <alignment horizontal="center" wrapText="1"/>
    </xf>
    <xf numFmtId="0" fontId="11" fillId="2" borderId="28" xfId="0" applyFont="1" applyFill="1" applyBorder="1" applyAlignment="1" applyProtection="1">
      <alignment horizontal="center" vertical="center"/>
    </xf>
    <xf numFmtId="0" fontId="11" fillId="5" borderId="20" xfId="0" applyFont="1" applyFill="1" applyBorder="1" applyAlignment="1" applyProtection="1">
      <alignment horizontal="center" vertical="center" wrapText="1"/>
    </xf>
    <xf numFmtId="0" fontId="6" fillId="0" borderId="0" xfId="0" applyFont="1" applyBorder="1" applyProtection="1"/>
    <xf numFmtId="0" fontId="11" fillId="0" borderId="0" xfId="0" applyFont="1" applyAlignment="1" applyProtection="1">
      <alignment horizontal="left" vertical="center"/>
    </xf>
    <xf numFmtId="0" fontId="8" fillId="0" borderId="0" xfId="0" applyFont="1" applyAlignment="1" applyProtection="1">
      <alignment horizontal="left"/>
    </xf>
    <xf numFmtId="0" fontId="11" fillId="2" borderId="24" xfId="0" applyFont="1" applyFill="1" applyBorder="1" applyAlignment="1" applyProtection="1">
      <alignment horizontal="center" vertical="center" wrapText="1"/>
    </xf>
    <xf numFmtId="0" fontId="11" fillId="2" borderId="27" xfId="0" applyFont="1" applyFill="1" applyBorder="1" applyAlignment="1" applyProtection="1">
      <alignment horizontal="center" vertical="center"/>
    </xf>
    <xf numFmtId="0" fontId="11" fillId="2" borderId="30" xfId="0" applyFont="1" applyFill="1" applyBorder="1" applyAlignment="1" applyProtection="1">
      <alignment horizontal="center" vertical="center"/>
    </xf>
    <xf numFmtId="0" fontId="11" fillId="0" borderId="0" xfId="0" applyFont="1" applyAlignment="1" applyProtection="1">
      <alignment horizontal="center" wrapText="1"/>
    </xf>
    <xf numFmtId="0" fontId="11" fillId="4" borderId="5" xfId="0" applyFont="1" applyFill="1" applyBorder="1" applyAlignment="1" applyProtection="1">
      <alignment horizontal="center" vertical="center" wrapText="1"/>
    </xf>
    <xf numFmtId="0" fontId="8" fillId="2" borderId="5" xfId="0" applyFont="1" applyFill="1" applyBorder="1" applyAlignment="1" applyProtection="1">
      <alignment horizontal="center" textRotation="90" wrapText="1"/>
    </xf>
    <xf numFmtId="0" fontId="6" fillId="2" borderId="5" xfId="0" applyFont="1" applyFill="1" applyBorder="1" applyAlignment="1" applyProtection="1">
      <alignment textRotation="90"/>
    </xf>
    <xf numFmtId="0" fontId="8" fillId="2" borderId="5" xfId="0" applyFont="1" applyFill="1" applyBorder="1" applyAlignment="1" applyProtection="1">
      <alignment horizontal="center" vertical="center" wrapText="1"/>
    </xf>
    <xf numFmtId="0" fontId="6" fillId="2" borderId="5" xfId="0" applyFont="1" applyFill="1" applyBorder="1" applyAlignment="1" applyProtection="1">
      <alignment wrapText="1"/>
    </xf>
    <xf numFmtId="0" fontId="7" fillId="2" borderId="5" xfId="0" applyFont="1" applyFill="1" applyBorder="1" applyAlignment="1" applyProtection="1">
      <alignment horizontal="center"/>
    </xf>
    <xf numFmtId="0" fontId="8" fillId="2" borderId="5" xfId="0" applyFont="1" applyFill="1" applyBorder="1" applyAlignment="1" applyProtection="1"/>
    <xf numFmtId="0" fontId="8" fillId="2" borderId="8" xfId="0" applyFont="1" applyFill="1" applyBorder="1" applyAlignment="1" applyProtection="1">
      <alignment horizontal="center" textRotation="90" wrapText="1"/>
    </xf>
    <xf numFmtId="0" fontId="8" fillId="2" borderId="15" xfId="0" applyFont="1" applyFill="1" applyBorder="1" applyAlignment="1" applyProtection="1">
      <alignment horizontal="center" textRotation="90" wrapText="1"/>
    </xf>
    <xf numFmtId="0" fontId="11" fillId="2" borderId="5" xfId="0" applyFont="1" applyFill="1" applyBorder="1" applyAlignment="1" applyProtection="1">
      <alignment horizontal="center" textRotation="90" wrapText="1"/>
    </xf>
    <xf numFmtId="0" fontId="11" fillId="2" borderId="8" xfId="0" applyFont="1" applyFill="1" applyBorder="1" applyAlignment="1" applyProtection="1">
      <alignment horizontal="center" textRotation="90" wrapText="1"/>
    </xf>
    <xf numFmtId="0" fontId="11" fillId="2" borderId="15" xfId="0" applyFont="1" applyFill="1" applyBorder="1" applyAlignment="1" applyProtection="1">
      <alignment horizontal="center" textRotation="90" wrapText="1"/>
    </xf>
    <xf numFmtId="0" fontId="7" fillId="2" borderId="5" xfId="0" applyFont="1" applyFill="1" applyBorder="1" applyAlignment="1" applyProtection="1">
      <alignment horizontal="center" wrapText="1"/>
    </xf>
    <xf numFmtId="0" fontId="7" fillId="2" borderId="4" xfId="0" applyFont="1" applyFill="1" applyBorder="1" applyAlignment="1" applyProtection="1">
      <alignment horizontal="center" wrapText="1"/>
    </xf>
    <xf numFmtId="0" fontId="7" fillId="2" borderId="10" xfId="0" applyFont="1" applyFill="1" applyBorder="1" applyAlignment="1" applyProtection="1">
      <alignment horizontal="center" wrapText="1"/>
    </xf>
    <xf numFmtId="0" fontId="7" fillId="2" borderId="11" xfId="0" applyFont="1" applyFill="1" applyBorder="1" applyAlignment="1" applyProtection="1">
      <alignment horizontal="center" wrapText="1"/>
    </xf>
    <xf numFmtId="0" fontId="6" fillId="2" borderId="5" xfId="0" applyFont="1" applyFill="1" applyBorder="1" applyAlignment="1" applyProtection="1">
      <alignment horizontal="center" textRotation="90"/>
    </xf>
    <xf numFmtId="0" fontId="6" fillId="2" borderId="5" xfId="0" applyFont="1" applyFill="1" applyBorder="1" applyAlignment="1" applyProtection="1">
      <alignment horizontal="center" textRotation="90" wrapText="1"/>
    </xf>
    <xf numFmtId="0" fontId="7" fillId="2" borderId="5" xfId="2" applyFont="1" applyFill="1" applyBorder="1" applyAlignment="1" applyProtection="1">
      <alignment horizontal="center"/>
    </xf>
    <xf numFmtId="0" fontId="6" fillId="2" borderId="5" xfId="2" applyFont="1" applyFill="1" applyBorder="1" applyAlignment="1" applyProtection="1">
      <alignment horizontal="center" wrapText="1"/>
    </xf>
    <xf numFmtId="0" fontId="6" fillId="2" borderId="5" xfId="2" applyFont="1" applyFill="1" applyBorder="1" applyAlignment="1" applyProtection="1">
      <alignment horizontal="center"/>
    </xf>
    <xf numFmtId="0" fontId="6" fillId="2" borderId="5" xfId="0" applyFont="1" applyFill="1" applyBorder="1" applyAlignment="1" applyProtection="1">
      <alignment horizontal="center"/>
    </xf>
    <xf numFmtId="0" fontId="7" fillId="3" borderId="5" xfId="0" applyFont="1" applyFill="1" applyBorder="1" applyAlignment="1" applyProtection="1">
      <alignment horizontal="center"/>
    </xf>
    <xf numFmtId="164" fontId="8" fillId="5" borderId="12" xfId="1" applyNumberFormat="1" applyFont="1" applyFill="1" applyBorder="1" applyAlignment="1" applyProtection="1">
      <alignment horizontal="center" vertical="center" wrapText="1"/>
    </xf>
    <xf numFmtId="0" fontId="6" fillId="0" borderId="0" xfId="2" applyFont="1" applyAlignment="1" applyProtection="1">
      <alignment horizontal="center" vertical="top" wrapText="1"/>
    </xf>
    <xf numFmtId="43" fontId="12" fillId="2" borderId="36" xfId="1" applyFont="1" applyFill="1" applyBorder="1" applyAlignment="1" applyProtection="1">
      <alignment horizontal="center" vertical="top"/>
    </xf>
    <xf numFmtId="43" fontId="12" fillId="2" borderId="37" xfId="1" applyFont="1" applyFill="1" applyBorder="1" applyAlignment="1" applyProtection="1">
      <alignment horizontal="center" vertical="top"/>
    </xf>
    <xf numFmtId="43" fontId="12" fillId="2" borderId="0" xfId="1" applyFont="1" applyFill="1" applyBorder="1" applyAlignment="1" applyProtection="1">
      <alignment horizontal="center" vertical="top"/>
    </xf>
    <xf numFmtId="43" fontId="12" fillId="2" borderId="34" xfId="1" applyFont="1" applyFill="1" applyBorder="1" applyAlignment="1" applyProtection="1">
      <alignment horizontal="center" vertical="top"/>
    </xf>
    <xf numFmtId="43" fontId="12" fillId="2" borderId="12" xfId="1" applyFont="1" applyFill="1" applyBorder="1" applyAlignment="1" applyProtection="1">
      <alignment horizontal="center" vertical="top"/>
    </xf>
    <xf numFmtId="43" fontId="12" fillId="2" borderId="35" xfId="1" applyFont="1" applyFill="1" applyBorder="1" applyAlignment="1" applyProtection="1">
      <alignment horizontal="center" vertical="top"/>
    </xf>
    <xf numFmtId="0" fontId="12" fillId="3" borderId="0" xfId="0" applyFont="1" applyFill="1" applyAlignment="1" applyProtection="1">
      <alignment horizontal="right" wrapText="1"/>
    </xf>
    <xf numFmtId="0" fontId="15" fillId="3" borderId="0" xfId="0" applyFont="1" applyFill="1" applyAlignment="1" applyProtection="1">
      <alignment horizontal="center"/>
    </xf>
    <xf numFmtId="0" fontId="8" fillId="3" borderId="0" xfId="0" applyFont="1" applyFill="1" applyAlignment="1" applyProtection="1">
      <alignment horizontal="right" vertical="center" wrapText="1"/>
    </xf>
    <xf numFmtId="0" fontId="0" fillId="0" borderId="4" xfId="2" applyFont="1" applyBorder="1" applyAlignment="1" applyProtection="1">
      <alignment horizontal="center"/>
    </xf>
    <xf numFmtId="0" fontId="0" fillId="0" borderId="10" xfId="2" applyFont="1" applyBorder="1" applyAlignment="1" applyProtection="1">
      <alignment horizontal="center"/>
    </xf>
    <xf numFmtId="0" fontId="0" fillId="0" borderId="11" xfId="2" applyFont="1" applyBorder="1" applyAlignment="1" applyProtection="1">
      <alignment horizontal="center"/>
    </xf>
    <xf numFmtId="0" fontId="6" fillId="0" borderId="0" xfId="0" applyFont="1" applyAlignment="1" applyProtection="1">
      <alignment horizontal="center" vertical="center" wrapText="1"/>
    </xf>
    <xf numFmtId="0" fontId="7" fillId="2" borderId="15" xfId="0" applyFont="1" applyFill="1" applyBorder="1" applyAlignment="1" applyProtection="1">
      <alignment horizontal="center"/>
    </xf>
    <xf numFmtId="0" fontId="8" fillId="5" borderId="0"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12" fillId="0" borderId="0" xfId="5" applyFont="1" applyAlignment="1" applyProtection="1">
      <alignment horizontal="center" vertical="top" wrapText="1"/>
    </xf>
    <xf numFmtId="0" fontId="7" fillId="0" borderId="0" xfId="5" applyFont="1" applyAlignment="1" applyProtection="1">
      <alignment horizontal="center" vertical="center" wrapText="1"/>
    </xf>
    <xf numFmtId="0" fontId="8" fillId="5" borderId="0" xfId="5" applyFont="1" applyFill="1" applyBorder="1" applyAlignment="1" applyProtection="1">
      <alignment horizontal="left" vertical="center" wrapText="1"/>
    </xf>
    <xf numFmtId="0" fontId="6" fillId="2" borderId="4" xfId="8" applyFont="1" applyFill="1" applyBorder="1" applyAlignment="1" applyProtection="1">
      <alignment horizontal="center" vertical="center" wrapText="1"/>
    </xf>
    <xf numFmtId="0" fontId="6" fillId="2" borderId="11" xfId="8" applyFont="1" applyFill="1" applyBorder="1" applyAlignment="1" applyProtection="1">
      <alignment horizontal="center" vertical="center" wrapText="1"/>
    </xf>
    <xf numFmtId="0" fontId="8" fillId="0" borderId="0" xfId="8" applyFont="1" applyAlignment="1" applyProtection="1">
      <alignment horizontal="center" vertical="center"/>
    </xf>
    <xf numFmtId="0" fontId="8" fillId="2" borderId="8" xfId="8" applyFont="1" applyFill="1" applyBorder="1" applyAlignment="1" applyProtection="1">
      <alignment horizontal="center" vertical="center" textRotation="90" wrapText="1"/>
    </xf>
    <xf numFmtId="0" fontId="8" fillId="2" borderId="38" xfId="8" applyFont="1" applyFill="1" applyBorder="1" applyAlignment="1" applyProtection="1">
      <alignment horizontal="center" vertical="center" textRotation="90" wrapText="1"/>
    </xf>
    <xf numFmtId="0" fontId="8" fillId="2" borderId="15" xfId="8" applyFont="1" applyFill="1" applyBorder="1" applyAlignment="1" applyProtection="1">
      <alignment horizontal="center" vertical="center" textRotation="90" wrapText="1"/>
    </xf>
    <xf numFmtId="0" fontId="8" fillId="2" borderId="17" xfId="8" applyFont="1" applyFill="1" applyBorder="1" applyAlignment="1" applyProtection="1">
      <alignment horizontal="center" vertical="center" wrapText="1"/>
    </xf>
    <xf numFmtId="0" fontId="8" fillId="2" borderId="37" xfId="8" applyFont="1" applyFill="1" applyBorder="1" applyAlignment="1" applyProtection="1">
      <alignment horizontal="center" vertical="center" wrapText="1"/>
    </xf>
    <xf numFmtId="0" fontId="8" fillId="2" borderId="16" xfId="8" applyFont="1" applyFill="1" applyBorder="1" applyAlignment="1" applyProtection="1">
      <alignment horizontal="center" vertical="center" wrapText="1"/>
    </xf>
    <xf numFmtId="0" fontId="8" fillId="2" borderId="35" xfId="8" applyFont="1" applyFill="1" applyBorder="1" applyAlignment="1" applyProtection="1">
      <alignment horizontal="center" vertical="center" wrapText="1"/>
    </xf>
    <xf numFmtId="0" fontId="8" fillId="2" borderId="4" xfId="8" applyFont="1" applyFill="1" applyBorder="1" applyAlignment="1" applyProtection="1">
      <alignment horizontal="center" vertical="center" wrapText="1"/>
    </xf>
    <xf numFmtId="0" fontId="8" fillId="2" borderId="11" xfId="8" applyFont="1" applyFill="1" applyBorder="1" applyAlignment="1" applyProtection="1">
      <alignment horizontal="center" vertical="center" wrapText="1"/>
    </xf>
    <xf numFmtId="0" fontId="8" fillId="2" borderId="17" xfId="8" applyFont="1" applyFill="1" applyBorder="1" applyAlignment="1" applyProtection="1">
      <alignment horizontal="center" vertical="center" textRotation="90" wrapText="1"/>
    </xf>
    <xf numFmtId="0" fontId="8" fillId="2" borderId="40" xfId="8" applyFont="1" applyFill="1" applyBorder="1" applyAlignment="1" applyProtection="1">
      <alignment horizontal="center" vertical="center" textRotation="90" wrapText="1"/>
    </xf>
    <xf numFmtId="0" fontId="8" fillId="2" borderId="16" xfId="8" applyFont="1" applyFill="1" applyBorder="1" applyAlignment="1" applyProtection="1">
      <alignment horizontal="center" vertical="center" textRotation="90" wrapText="1"/>
    </xf>
    <xf numFmtId="0" fontId="8" fillId="2" borderId="10" xfId="8" applyFont="1" applyFill="1" applyBorder="1" applyAlignment="1" applyProtection="1">
      <alignment horizontal="center" vertical="center" wrapText="1"/>
    </xf>
    <xf numFmtId="0" fontId="6" fillId="0" borderId="0" xfId="8" applyFont="1" applyBorder="1" applyAlignment="1" applyProtection="1">
      <alignment horizontal="center" vertical="center" wrapText="1"/>
    </xf>
    <xf numFmtId="0" fontId="8" fillId="0" borderId="0" xfId="8" applyFont="1" applyBorder="1" applyAlignment="1" applyProtection="1">
      <alignment horizontal="right" vertical="center" wrapText="1"/>
    </xf>
    <xf numFmtId="0" fontId="8" fillId="2" borderId="17" xfId="8" applyFont="1" applyFill="1" applyBorder="1" applyAlignment="1" applyProtection="1">
      <alignment horizontal="center" vertical="center" textRotation="90"/>
    </xf>
    <xf numFmtId="0" fontId="8" fillId="2" borderId="40" xfId="8" applyFont="1" applyFill="1" applyBorder="1" applyAlignment="1" applyProtection="1">
      <alignment horizontal="center" vertical="center" textRotation="90"/>
    </xf>
    <xf numFmtId="0" fontId="8" fillId="2" borderId="16" xfId="8" applyFont="1" applyFill="1" applyBorder="1" applyAlignment="1" applyProtection="1">
      <alignment horizontal="center" vertical="center" textRotation="90"/>
    </xf>
    <xf numFmtId="0" fontId="8" fillId="2" borderId="39" xfId="8" applyFont="1" applyFill="1" applyBorder="1" applyAlignment="1" applyProtection="1">
      <alignment horizontal="center" vertical="center" textRotation="90" wrapText="1"/>
    </xf>
    <xf numFmtId="0" fontId="8" fillId="2" borderId="20" xfId="8" applyFont="1" applyFill="1" applyBorder="1" applyAlignment="1" applyProtection="1">
      <alignment horizontal="center" vertical="center" textRotation="90" wrapText="1"/>
    </xf>
    <xf numFmtId="0" fontId="8" fillId="2" borderId="41" xfId="8" applyFont="1" applyFill="1" applyBorder="1" applyAlignment="1" applyProtection="1">
      <alignment horizontal="center" vertical="center" textRotation="90" wrapText="1"/>
    </xf>
    <xf numFmtId="0" fontId="6" fillId="0" borderId="44" xfId="8" applyFont="1" applyBorder="1" applyProtection="1"/>
    <xf numFmtId="0" fontId="8" fillId="6" borderId="0" xfId="8" applyFont="1" applyFill="1" applyAlignment="1" applyProtection="1">
      <alignment vertical="center"/>
    </xf>
    <xf numFmtId="0" fontId="8" fillId="6" borderId="43" xfId="8" applyFont="1" applyFill="1" applyBorder="1" applyAlignment="1" applyProtection="1">
      <alignment vertical="center" wrapText="1"/>
    </xf>
    <xf numFmtId="0" fontId="8" fillId="2" borderId="5" xfId="8" applyFont="1" applyFill="1" applyBorder="1" applyAlignment="1" applyProtection="1">
      <alignment horizontal="center" vertical="center" textRotation="90"/>
    </xf>
    <xf numFmtId="0" fontId="8" fillId="2" borderId="5" xfId="8" applyFont="1" applyFill="1" applyBorder="1" applyAlignment="1" applyProtection="1">
      <alignment horizontal="center" vertical="center" textRotation="90" wrapText="1"/>
    </xf>
    <xf numFmtId="0" fontId="18" fillId="2" borderId="4" xfId="8" applyFont="1" applyFill="1" applyBorder="1" applyAlignment="1" applyProtection="1">
      <alignment horizontal="center" vertical="center"/>
    </xf>
    <xf numFmtId="0" fontId="18" fillId="2" borderId="11" xfId="8" applyFont="1" applyFill="1" applyBorder="1" applyAlignment="1" applyProtection="1">
      <alignment horizontal="center" vertical="center"/>
    </xf>
    <xf numFmtId="0" fontId="7" fillId="0" borderId="0" xfId="8" applyFont="1" applyBorder="1" applyAlignment="1" applyProtection="1">
      <alignment vertical="center"/>
    </xf>
    <xf numFmtId="0" fontId="6" fillId="0" borderId="0" xfId="8" applyFont="1" applyBorder="1" applyProtection="1"/>
    <xf numFmtId="0" fontId="8" fillId="2" borderId="5" xfId="8" applyFont="1" applyFill="1" applyBorder="1" applyAlignment="1" applyProtection="1">
      <alignment horizontal="center" vertical="center" wrapText="1"/>
    </xf>
  </cellXfs>
  <cellStyles count="9">
    <cellStyle name="Comma" xfId="1" builtinId="3"/>
    <cellStyle name="Comma 2" xfId="4" xr:uid="{6480BC4A-5305-46B8-8398-3A051A31CF3F}"/>
    <cellStyle name="Comma 3" xfId="6" xr:uid="{13885591-191A-4787-A14B-B4114EBB46A7}"/>
    <cellStyle name="Explanatory Text" xfId="2" builtinId="53" customBuiltin="1"/>
    <cellStyle name="Normal" xfId="0" builtinId="0"/>
    <cellStyle name="Normal 2" xfId="3" xr:uid="{15570F01-82AB-46F0-AB3E-2D891CB065EF}"/>
    <cellStyle name="Normal 3" xfId="5" xr:uid="{A2CAB1A7-031A-45D3-9D76-24D55C0F47C2}"/>
    <cellStyle name="Normal 4" xfId="8" xr:uid="{02A25784-3920-4463-8EED-CBB8BCD945F2}"/>
    <cellStyle name="Percent 2" xfId="7" xr:uid="{D9C9A6EC-FA3A-41DE-BC24-129F739EAF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3139440</xdr:colOff>
      <xdr:row>24</xdr:row>
      <xdr:rowOff>0</xdr:rowOff>
    </xdr:from>
    <xdr:ext cx="192763" cy="264560"/>
    <xdr:sp macro="" textlink="">
      <xdr:nvSpPr>
        <xdr:cNvPr id="2" name="TextBox 1">
          <a:extLst>
            <a:ext uri="{FF2B5EF4-FFF2-40B4-BE49-F238E27FC236}">
              <a16:creationId xmlns:a16="http://schemas.microsoft.com/office/drawing/2014/main" id="{B6C4566A-6912-48B0-BAE1-372F4142E684}"/>
            </a:ext>
          </a:extLst>
        </xdr:cNvPr>
        <xdr:cNvSpPr txBox="1"/>
      </xdr:nvSpPr>
      <xdr:spPr>
        <a:xfrm>
          <a:off x="357759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3" name="TextBox 2">
          <a:extLst>
            <a:ext uri="{FF2B5EF4-FFF2-40B4-BE49-F238E27FC236}">
              <a16:creationId xmlns:a16="http://schemas.microsoft.com/office/drawing/2014/main" id="{0F5A3C4C-EFD6-4562-9F39-4F60C17EA2EC}"/>
            </a:ext>
          </a:extLst>
        </xdr:cNvPr>
        <xdr:cNvSpPr txBox="1"/>
      </xdr:nvSpPr>
      <xdr:spPr>
        <a:xfrm>
          <a:off x="3577590" y="15135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303466"/>
    <xdr:sp macro="" textlink="">
      <xdr:nvSpPr>
        <xdr:cNvPr id="4" name="TextBox 3">
          <a:extLst>
            <a:ext uri="{FF2B5EF4-FFF2-40B4-BE49-F238E27FC236}">
              <a16:creationId xmlns:a16="http://schemas.microsoft.com/office/drawing/2014/main" id="{488250C0-699D-430F-92A8-B5D01736C93F}"/>
            </a:ext>
          </a:extLst>
        </xdr:cNvPr>
        <xdr:cNvSpPr txBox="1"/>
      </xdr:nvSpPr>
      <xdr:spPr>
        <a:xfrm>
          <a:off x="3577590" y="15297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5" name="TextBox 4">
          <a:extLst>
            <a:ext uri="{FF2B5EF4-FFF2-40B4-BE49-F238E27FC236}">
              <a16:creationId xmlns:a16="http://schemas.microsoft.com/office/drawing/2014/main" id="{AD5E1607-8976-4425-9983-61E2114DFE42}"/>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6" name="TextBox 5">
          <a:extLst>
            <a:ext uri="{FF2B5EF4-FFF2-40B4-BE49-F238E27FC236}">
              <a16:creationId xmlns:a16="http://schemas.microsoft.com/office/drawing/2014/main" id="{4B63D2B9-99C3-4A63-95CB-49AA1C71A72B}"/>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7" name="TextBox 6">
          <a:extLst>
            <a:ext uri="{FF2B5EF4-FFF2-40B4-BE49-F238E27FC236}">
              <a16:creationId xmlns:a16="http://schemas.microsoft.com/office/drawing/2014/main" id="{CAE9DBFA-F50B-4151-AF42-2FA25DD05FE7}"/>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8" name="TextBox 7">
          <a:extLst>
            <a:ext uri="{FF2B5EF4-FFF2-40B4-BE49-F238E27FC236}">
              <a16:creationId xmlns:a16="http://schemas.microsoft.com/office/drawing/2014/main" id="{D19534C5-5579-4871-BB3F-2FFE08184438}"/>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9" name="TextBox 8">
          <a:extLst>
            <a:ext uri="{FF2B5EF4-FFF2-40B4-BE49-F238E27FC236}">
              <a16:creationId xmlns:a16="http://schemas.microsoft.com/office/drawing/2014/main" id="{C15C2702-E897-41AD-9D2F-8CCC3948C988}"/>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10" name="TextBox 9">
          <a:extLst>
            <a:ext uri="{FF2B5EF4-FFF2-40B4-BE49-F238E27FC236}">
              <a16:creationId xmlns:a16="http://schemas.microsoft.com/office/drawing/2014/main" id="{4685FE42-94B8-452E-99B0-8D54AA1FC16C}"/>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11" name="TextBox 10">
          <a:extLst>
            <a:ext uri="{FF2B5EF4-FFF2-40B4-BE49-F238E27FC236}">
              <a16:creationId xmlns:a16="http://schemas.microsoft.com/office/drawing/2014/main" id="{E081B103-6A7D-470C-921B-62817F1EF76B}"/>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12" name="TextBox 11">
          <a:extLst>
            <a:ext uri="{FF2B5EF4-FFF2-40B4-BE49-F238E27FC236}">
              <a16:creationId xmlns:a16="http://schemas.microsoft.com/office/drawing/2014/main" id="{0A9C27C5-5481-4C05-9B9D-87BCC1318324}"/>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31</xdr:row>
      <xdr:rowOff>0</xdr:rowOff>
    </xdr:from>
    <xdr:ext cx="192763" cy="264560"/>
    <xdr:sp macro="" textlink="">
      <xdr:nvSpPr>
        <xdr:cNvPr id="13" name="TextBox 12">
          <a:extLst>
            <a:ext uri="{FF2B5EF4-FFF2-40B4-BE49-F238E27FC236}">
              <a16:creationId xmlns:a16="http://schemas.microsoft.com/office/drawing/2014/main" id="{44B5C26B-F040-46AB-8737-E614710C16C1}"/>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31</xdr:row>
      <xdr:rowOff>0</xdr:rowOff>
    </xdr:from>
    <xdr:ext cx="192763" cy="264560"/>
    <xdr:sp macro="" textlink="">
      <xdr:nvSpPr>
        <xdr:cNvPr id="14" name="TextBox 13">
          <a:extLst>
            <a:ext uri="{FF2B5EF4-FFF2-40B4-BE49-F238E27FC236}">
              <a16:creationId xmlns:a16="http://schemas.microsoft.com/office/drawing/2014/main" id="{DBFBB670-2636-4B72-8257-A193855B5E20}"/>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15" name="TextBox 14">
          <a:extLst>
            <a:ext uri="{FF2B5EF4-FFF2-40B4-BE49-F238E27FC236}">
              <a16:creationId xmlns:a16="http://schemas.microsoft.com/office/drawing/2014/main" id="{F2D2D951-9691-4030-8671-5BD756BF23AE}"/>
            </a:ext>
          </a:extLst>
        </xdr:cNvPr>
        <xdr:cNvSpPr txBox="1"/>
      </xdr:nvSpPr>
      <xdr:spPr>
        <a:xfrm>
          <a:off x="5695950"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16" name="TextBox 15">
          <a:extLst>
            <a:ext uri="{FF2B5EF4-FFF2-40B4-BE49-F238E27FC236}">
              <a16:creationId xmlns:a16="http://schemas.microsoft.com/office/drawing/2014/main" id="{160058DF-F13C-43CE-B59A-29D8AB52DB00}"/>
            </a:ext>
          </a:extLst>
        </xdr:cNvPr>
        <xdr:cNvSpPr txBox="1"/>
      </xdr:nvSpPr>
      <xdr:spPr>
        <a:xfrm>
          <a:off x="5695950"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303466"/>
    <xdr:sp macro="" textlink="">
      <xdr:nvSpPr>
        <xdr:cNvPr id="17" name="TextBox 16">
          <a:extLst>
            <a:ext uri="{FF2B5EF4-FFF2-40B4-BE49-F238E27FC236}">
              <a16:creationId xmlns:a16="http://schemas.microsoft.com/office/drawing/2014/main" id="{205E6761-E032-4EAD-8FFE-78E642D65960}"/>
            </a:ext>
          </a:extLst>
        </xdr:cNvPr>
        <xdr:cNvSpPr txBox="1"/>
      </xdr:nvSpPr>
      <xdr:spPr>
        <a:xfrm>
          <a:off x="5695950"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27</xdr:row>
      <xdr:rowOff>0</xdr:rowOff>
    </xdr:from>
    <xdr:ext cx="184731" cy="264560"/>
    <xdr:sp macro="" textlink="">
      <xdr:nvSpPr>
        <xdr:cNvPr id="18" name="TextBox 17">
          <a:extLst>
            <a:ext uri="{FF2B5EF4-FFF2-40B4-BE49-F238E27FC236}">
              <a16:creationId xmlns:a16="http://schemas.microsoft.com/office/drawing/2014/main" id="{F99DB980-6DB5-4866-912C-9E9B81BF276D}"/>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27</xdr:row>
      <xdr:rowOff>0</xdr:rowOff>
    </xdr:from>
    <xdr:ext cx="184731" cy="264560"/>
    <xdr:sp macro="" textlink="">
      <xdr:nvSpPr>
        <xdr:cNvPr id="19" name="TextBox 18">
          <a:extLst>
            <a:ext uri="{FF2B5EF4-FFF2-40B4-BE49-F238E27FC236}">
              <a16:creationId xmlns:a16="http://schemas.microsoft.com/office/drawing/2014/main" id="{567AA6E8-3B1E-4063-B46D-D8DEF5E00B11}"/>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20" name="TextBox 19">
          <a:extLst>
            <a:ext uri="{FF2B5EF4-FFF2-40B4-BE49-F238E27FC236}">
              <a16:creationId xmlns:a16="http://schemas.microsoft.com/office/drawing/2014/main" id="{B0F20666-716A-4C90-AD34-9CB2D8E13989}"/>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21" name="TextBox 20">
          <a:extLst>
            <a:ext uri="{FF2B5EF4-FFF2-40B4-BE49-F238E27FC236}">
              <a16:creationId xmlns:a16="http://schemas.microsoft.com/office/drawing/2014/main" id="{8CF5AF78-12E5-4EC8-AED1-A37976B15207}"/>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22" name="TextBox 21">
          <a:extLst>
            <a:ext uri="{FF2B5EF4-FFF2-40B4-BE49-F238E27FC236}">
              <a16:creationId xmlns:a16="http://schemas.microsoft.com/office/drawing/2014/main" id="{FB719FA6-E3E8-432B-AF58-A10F72D59C36}"/>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23" name="TextBox 22">
          <a:extLst>
            <a:ext uri="{FF2B5EF4-FFF2-40B4-BE49-F238E27FC236}">
              <a16:creationId xmlns:a16="http://schemas.microsoft.com/office/drawing/2014/main" id="{3A993B80-9016-40FE-ACF0-A85C753133AF}"/>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24" name="TextBox 23">
          <a:extLst>
            <a:ext uri="{FF2B5EF4-FFF2-40B4-BE49-F238E27FC236}">
              <a16:creationId xmlns:a16="http://schemas.microsoft.com/office/drawing/2014/main" id="{5E503BA9-18D3-4E62-A1AC-97E8453F13C4}"/>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25" name="TextBox 24">
          <a:extLst>
            <a:ext uri="{FF2B5EF4-FFF2-40B4-BE49-F238E27FC236}">
              <a16:creationId xmlns:a16="http://schemas.microsoft.com/office/drawing/2014/main" id="{274868C5-5DC3-48DF-98A9-CE5759F60730}"/>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31</xdr:row>
      <xdr:rowOff>0</xdr:rowOff>
    </xdr:from>
    <xdr:ext cx="184731" cy="264560"/>
    <xdr:sp macro="" textlink="">
      <xdr:nvSpPr>
        <xdr:cNvPr id="26" name="TextBox 25">
          <a:extLst>
            <a:ext uri="{FF2B5EF4-FFF2-40B4-BE49-F238E27FC236}">
              <a16:creationId xmlns:a16="http://schemas.microsoft.com/office/drawing/2014/main" id="{11DFE533-B56D-4774-8F94-735798581D11}"/>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31</xdr:row>
      <xdr:rowOff>0</xdr:rowOff>
    </xdr:from>
    <xdr:ext cx="184731" cy="264560"/>
    <xdr:sp macro="" textlink="">
      <xdr:nvSpPr>
        <xdr:cNvPr id="27" name="TextBox 26">
          <a:extLst>
            <a:ext uri="{FF2B5EF4-FFF2-40B4-BE49-F238E27FC236}">
              <a16:creationId xmlns:a16="http://schemas.microsoft.com/office/drawing/2014/main" id="{71FEABB3-AE28-462A-AB35-41E5530A3369}"/>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8" name="TextBox 27">
          <a:extLst>
            <a:ext uri="{FF2B5EF4-FFF2-40B4-BE49-F238E27FC236}">
              <a16:creationId xmlns:a16="http://schemas.microsoft.com/office/drawing/2014/main" id="{0E24F73D-AC96-4B8B-9026-9984C847BD54}"/>
            </a:ext>
          </a:extLst>
        </xdr:cNvPr>
        <xdr:cNvSpPr txBox="1"/>
      </xdr:nvSpPr>
      <xdr:spPr>
        <a:xfrm>
          <a:off x="6791325"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9" name="TextBox 28">
          <a:extLst>
            <a:ext uri="{FF2B5EF4-FFF2-40B4-BE49-F238E27FC236}">
              <a16:creationId xmlns:a16="http://schemas.microsoft.com/office/drawing/2014/main" id="{512E6974-03F8-49A0-AA82-53EB738C64C8}"/>
            </a:ext>
          </a:extLst>
        </xdr:cNvPr>
        <xdr:cNvSpPr txBox="1"/>
      </xdr:nvSpPr>
      <xdr:spPr>
        <a:xfrm>
          <a:off x="6791325"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303466"/>
    <xdr:sp macro="" textlink="">
      <xdr:nvSpPr>
        <xdr:cNvPr id="30" name="TextBox 29">
          <a:extLst>
            <a:ext uri="{FF2B5EF4-FFF2-40B4-BE49-F238E27FC236}">
              <a16:creationId xmlns:a16="http://schemas.microsoft.com/office/drawing/2014/main" id="{EF5A3526-1190-4139-B481-3981189EB90F}"/>
            </a:ext>
          </a:extLst>
        </xdr:cNvPr>
        <xdr:cNvSpPr txBox="1"/>
      </xdr:nvSpPr>
      <xdr:spPr>
        <a:xfrm>
          <a:off x="6791325"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31" name="TextBox 30">
          <a:extLst>
            <a:ext uri="{FF2B5EF4-FFF2-40B4-BE49-F238E27FC236}">
              <a16:creationId xmlns:a16="http://schemas.microsoft.com/office/drawing/2014/main" id="{584EADAF-7D47-4C24-A094-0582D17CC1FF}"/>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32" name="TextBox 31">
          <a:extLst>
            <a:ext uri="{FF2B5EF4-FFF2-40B4-BE49-F238E27FC236}">
              <a16:creationId xmlns:a16="http://schemas.microsoft.com/office/drawing/2014/main" id="{61F71689-A30B-4C2F-AC67-80D0D8E543B4}"/>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33" name="TextBox 32">
          <a:extLst>
            <a:ext uri="{FF2B5EF4-FFF2-40B4-BE49-F238E27FC236}">
              <a16:creationId xmlns:a16="http://schemas.microsoft.com/office/drawing/2014/main" id="{78679D03-40A0-4AA8-A0C2-1235650BFDED}"/>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34" name="TextBox 33">
          <a:extLst>
            <a:ext uri="{FF2B5EF4-FFF2-40B4-BE49-F238E27FC236}">
              <a16:creationId xmlns:a16="http://schemas.microsoft.com/office/drawing/2014/main" id="{2E42CC2C-DC46-4024-814D-F5C0B035ECDF}"/>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35" name="TextBox 34">
          <a:extLst>
            <a:ext uri="{FF2B5EF4-FFF2-40B4-BE49-F238E27FC236}">
              <a16:creationId xmlns:a16="http://schemas.microsoft.com/office/drawing/2014/main" id="{E905540B-BDB9-42FA-9FF0-63E2B2B62BB8}"/>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36" name="TextBox 35">
          <a:extLst>
            <a:ext uri="{FF2B5EF4-FFF2-40B4-BE49-F238E27FC236}">
              <a16:creationId xmlns:a16="http://schemas.microsoft.com/office/drawing/2014/main" id="{396362AA-FB71-4B4B-A9E1-218AF6117CAF}"/>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37" name="TextBox 36">
          <a:extLst>
            <a:ext uri="{FF2B5EF4-FFF2-40B4-BE49-F238E27FC236}">
              <a16:creationId xmlns:a16="http://schemas.microsoft.com/office/drawing/2014/main" id="{99066B6A-F677-4B70-B974-689CFD5720E6}"/>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38" name="TextBox 37">
          <a:extLst>
            <a:ext uri="{FF2B5EF4-FFF2-40B4-BE49-F238E27FC236}">
              <a16:creationId xmlns:a16="http://schemas.microsoft.com/office/drawing/2014/main" id="{0EAD4AE2-08A5-4E3E-BE45-89C1CB18AD70}"/>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39" name="TextBox 38">
          <a:extLst>
            <a:ext uri="{FF2B5EF4-FFF2-40B4-BE49-F238E27FC236}">
              <a16:creationId xmlns:a16="http://schemas.microsoft.com/office/drawing/2014/main" id="{C8F19766-5160-4976-B68A-4D8E4B50F114}"/>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40" name="TextBox 39">
          <a:extLst>
            <a:ext uri="{FF2B5EF4-FFF2-40B4-BE49-F238E27FC236}">
              <a16:creationId xmlns:a16="http://schemas.microsoft.com/office/drawing/2014/main" id="{B964BAB9-600B-469F-88FB-50E8EEBABE39}"/>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41" name="TextBox 40">
          <a:extLst>
            <a:ext uri="{FF2B5EF4-FFF2-40B4-BE49-F238E27FC236}">
              <a16:creationId xmlns:a16="http://schemas.microsoft.com/office/drawing/2014/main" id="{AE68270D-09A5-4A2C-803D-9C268938A9BD}"/>
            </a:ext>
          </a:extLst>
        </xdr:cNvPr>
        <xdr:cNvSpPr txBox="1"/>
      </xdr:nvSpPr>
      <xdr:spPr>
        <a:xfrm>
          <a:off x="569214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24</xdr:row>
      <xdr:rowOff>0</xdr:rowOff>
    </xdr:from>
    <xdr:ext cx="192763" cy="264560"/>
    <xdr:sp macro="" textlink="">
      <xdr:nvSpPr>
        <xdr:cNvPr id="42" name="TextBox 41">
          <a:extLst>
            <a:ext uri="{FF2B5EF4-FFF2-40B4-BE49-F238E27FC236}">
              <a16:creationId xmlns:a16="http://schemas.microsoft.com/office/drawing/2014/main" id="{6B51A679-7D95-4D99-9212-28E9A7FB8F51}"/>
            </a:ext>
          </a:extLst>
        </xdr:cNvPr>
        <xdr:cNvSpPr txBox="1"/>
      </xdr:nvSpPr>
      <xdr:spPr>
        <a:xfrm>
          <a:off x="678751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24</xdr:row>
      <xdr:rowOff>0</xdr:rowOff>
    </xdr:from>
    <xdr:ext cx="192763" cy="264560"/>
    <xdr:sp macro="" textlink="">
      <xdr:nvSpPr>
        <xdr:cNvPr id="43" name="TextBox 42">
          <a:extLst>
            <a:ext uri="{FF2B5EF4-FFF2-40B4-BE49-F238E27FC236}">
              <a16:creationId xmlns:a16="http://schemas.microsoft.com/office/drawing/2014/main" id="{71EA1B77-EEA3-4292-8146-888253EFDF72}"/>
            </a:ext>
          </a:extLst>
        </xdr:cNvPr>
        <xdr:cNvSpPr txBox="1"/>
      </xdr:nvSpPr>
      <xdr:spPr>
        <a:xfrm>
          <a:off x="806386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25</xdr:row>
      <xdr:rowOff>0</xdr:rowOff>
    </xdr:from>
    <xdr:ext cx="183125" cy="264560"/>
    <xdr:sp macro="" textlink="">
      <xdr:nvSpPr>
        <xdr:cNvPr id="44" name="TextBox 43">
          <a:extLst>
            <a:ext uri="{FF2B5EF4-FFF2-40B4-BE49-F238E27FC236}">
              <a16:creationId xmlns:a16="http://schemas.microsoft.com/office/drawing/2014/main" id="{407E80EF-955B-4446-924F-A5992D0457EA}"/>
            </a:ext>
          </a:extLst>
        </xdr:cNvPr>
        <xdr:cNvSpPr txBox="1"/>
      </xdr:nvSpPr>
      <xdr:spPr>
        <a:xfrm>
          <a:off x="3587115" y="15135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25</xdr:row>
      <xdr:rowOff>0</xdr:rowOff>
    </xdr:from>
    <xdr:ext cx="184731" cy="271710"/>
    <xdr:sp macro="" textlink="">
      <xdr:nvSpPr>
        <xdr:cNvPr id="45" name="TextBox 44">
          <a:extLst>
            <a:ext uri="{FF2B5EF4-FFF2-40B4-BE49-F238E27FC236}">
              <a16:creationId xmlns:a16="http://schemas.microsoft.com/office/drawing/2014/main" id="{12EF8606-55E8-4756-851F-BC584F01466C}"/>
            </a:ext>
          </a:extLst>
        </xdr:cNvPr>
        <xdr:cNvSpPr txBox="1"/>
      </xdr:nvSpPr>
      <xdr:spPr>
        <a:xfrm>
          <a:off x="769620" y="15135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3139440</xdr:colOff>
      <xdr:row>91</xdr:row>
      <xdr:rowOff>0</xdr:rowOff>
    </xdr:from>
    <xdr:ext cx="192763" cy="264560"/>
    <xdr:sp macro="" textlink="">
      <xdr:nvSpPr>
        <xdr:cNvPr id="2" name="TextBox 1">
          <a:extLst>
            <a:ext uri="{FF2B5EF4-FFF2-40B4-BE49-F238E27FC236}">
              <a16:creationId xmlns:a16="http://schemas.microsoft.com/office/drawing/2014/main" id="{EC635719-0BEB-44ED-A7F7-686A84AF9CF4}"/>
            </a:ext>
          </a:extLst>
        </xdr:cNvPr>
        <xdr:cNvSpPr txBox="1"/>
      </xdr:nvSpPr>
      <xdr:spPr>
        <a:xfrm>
          <a:off x="3491865" y="16306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3" name="TextBox 2">
          <a:extLst>
            <a:ext uri="{FF2B5EF4-FFF2-40B4-BE49-F238E27FC236}">
              <a16:creationId xmlns:a16="http://schemas.microsoft.com/office/drawing/2014/main" id="{3310ED3E-2448-45C9-A642-34F2557DC500}"/>
            </a:ext>
          </a:extLst>
        </xdr:cNvPr>
        <xdr:cNvSpPr txBox="1"/>
      </xdr:nvSpPr>
      <xdr:spPr>
        <a:xfrm>
          <a:off x="3491865" y="16468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303466"/>
    <xdr:sp macro="" textlink="">
      <xdr:nvSpPr>
        <xdr:cNvPr id="4" name="TextBox 3">
          <a:extLst>
            <a:ext uri="{FF2B5EF4-FFF2-40B4-BE49-F238E27FC236}">
              <a16:creationId xmlns:a16="http://schemas.microsoft.com/office/drawing/2014/main" id="{E2E361A6-28CE-41DA-A5AB-F08D41756565}"/>
            </a:ext>
          </a:extLst>
        </xdr:cNvPr>
        <xdr:cNvSpPr txBox="1"/>
      </xdr:nvSpPr>
      <xdr:spPr>
        <a:xfrm>
          <a:off x="3491865" y="166306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5" name="TextBox 4">
          <a:extLst>
            <a:ext uri="{FF2B5EF4-FFF2-40B4-BE49-F238E27FC236}">
              <a16:creationId xmlns:a16="http://schemas.microsoft.com/office/drawing/2014/main" id="{E543F1E8-5F0A-45B7-8D8E-1832A3CF5E90}"/>
            </a:ext>
          </a:extLst>
        </xdr:cNvPr>
        <xdr:cNvSpPr txBox="1"/>
      </xdr:nvSpPr>
      <xdr:spPr>
        <a:xfrm>
          <a:off x="3491865" y="16792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6" name="TextBox 5">
          <a:extLst>
            <a:ext uri="{FF2B5EF4-FFF2-40B4-BE49-F238E27FC236}">
              <a16:creationId xmlns:a16="http://schemas.microsoft.com/office/drawing/2014/main" id="{F89A88EE-A4DE-43A1-84E6-38E31C4BA218}"/>
            </a:ext>
          </a:extLst>
        </xdr:cNvPr>
        <xdr:cNvSpPr txBox="1"/>
      </xdr:nvSpPr>
      <xdr:spPr>
        <a:xfrm>
          <a:off x="3491865" y="16792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7" name="TextBox 6">
          <a:extLst>
            <a:ext uri="{FF2B5EF4-FFF2-40B4-BE49-F238E27FC236}">
              <a16:creationId xmlns:a16="http://schemas.microsoft.com/office/drawing/2014/main" id="{662B7B30-2D52-48AA-A882-BD4C19C114EB}"/>
            </a:ext>
          </a:extLst>
        </xdr:cNvPr>
        <xdr:cNvSpPr txBox="1"/>
      </xdr:nvSpPr>
      <xdr:spPr>
        <a:xfrm>
          <a:off x="3491865" y="16954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8" name="TextBox 7">
          <a:extLst>
            <a:ext uri="{FF2B5EF4-FFF2-40B4-BE49-F238E27FC236}">
              <a16:creationId xmlns:a16="http://schemas.microsoft.com/office/drawing/2014/main" id="{FCE3D4E5-C977-4F1E-A24B-D8BB502EBE19}"/>
            </a:ext>
          </a:extLst>
        </xdr:cNvPr>
        <xdr:cNvSpPr txBox="1"/>
      </xdr:nvSpPr>
      <xdr:spPr>
        <a:xfrm>
          <a:off x="3491865" y="16954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96</xdr:row>
      <xdr:rowOff>0</xdr:rowOff>
    </xdr:from>
    <xdr:ext cx="192763" cy="264560"/>
    <xdr:sp macro="" textlink="">
      <xdr:nvSpPr>
        <xdr:cNvPr id="9" name="TextBox 8">
          <a:extLst>
            <a:ext uri="{FF2B5EF4-FFF2-40B4-BE49-F238E27FC236}">
              <a16:creationId xmlns:a16="http://schemas.microsoft.com/office/drawing/2014/main" id="{C6C5C0E8-774D-44C4-B772-EEC349778A19}"/>
            </a:ext>
          </a:extLst>
        </xdr:cNvPr>
        <xdr:cNvSpPr txBox="1"/>
      </xdr:nvSpPr>
      <xdr:spPr>
        <a:xfrm>
          <a:off x="3491865" y="17116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96</xdr:row>
      <xdr:rowOff>0</xdr:rowOff>
    </xdr:from>
    <xdr:ext cx="192763" cy="264560"/>
    <xdr:sp macro="" textlink="">
      <xdr:nvSpPr>
        <xdr:cNvPr id="10" name="TextBox 9">
          <a:extLst>
            <a:ext uri="{FF2B5EF4-FFF2-40B4-BE49-F238E27FC236}">
              <a16:creationId xmlns:a16="http://schemas.microsoft.com/office/drawing/2014/main" id="{34D01887-F093-4B67-AFE5-5F85873B3E85}"/>
            </a:ext>
          </a:extLst>
        </xdr:cNvPr>
        <xdr:cNvSpPr txBox="1"/>
      </xdr:nvSpPr>
      <xdr:spPr>
        <a:xfrm>
          <a:off x="3491865" y="17116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11" name="TextBox 10">
          <a:extLst>
            <a:ext uri="{FF2B5EF4-FFF2-40B4-BE49-F238E27FC236}">
              <a16:creationId xmlns:a16="http://schemas.microsoft.com/office/drawing/2014/main" id="{82B19E6C-5E8E-4D70-AD34-D2AB8CA89D7F}"/>
            </a:ext>
          </a:extLst>
        </xdr:cNvPr>
        <xdr:cNvSpPr txBox="1"/>
      </xdr:nvSpPr>
      <xdr:spPr>
        <a:xfrm>
          <a:off x="3491865" y="17278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12" name="TextBox 11">
          <a:extLst>
            <a:ext uri="{FF2B5EF4-FFF2-40B4-BE49-F238E27FC236}">
              <a16:creationId xmlns:a16="http://schemas.microsoft.com/office/drawing/2014/main" id="{1A15BBB0-F5AE-480A-B319-510F9381D646}"/>
            </a:ext>
          </a:extLst>
        </xdr:cNvPr>
        <xdr:cNvSpPr txBox="1"/>
      </xdr:nvSpPr>
      <xdr:spPr>
        <a:xfrm>
          <a:off x="3491865" y="17278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98</xdr:row>
      <xdr:rowOff>0</xdr:rowOff>
    </xdr:from>
    <xdr:ext cx="192763" cy="264560"/>
    <xdr:sp macro="" textlink="">
      <xdr:nvSpPr>
        <xdr:cNvPr id="13" name="TextBox 12">
          <a:extLst>
            <a:ext uri="{FF2B5EF4-FFF2-40B4-BE49-F238E27FC236}">
              <a16:creationId xmlns:a16="http://schemas.microsoft.com/office/drawing/2014/main" id="{714FF826-7F10-4F5F-AA83-3B341AC910B8}"/>
            </a:ext>
          </a:extLst>
        </xdr:cNvPr>
        <xdr:cNvSpPr txBox="1"/>
      </xdr:nvSpPr>
      <xdr:spPr>
        <a:xfrm>
          <a:off x="3491865" y="17440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98</xdr:row>
      <xdr:rowOff>0</xdr:rowOff>
    </xdr:from>
    <xdr:ext cx="192763" cy="264560"/>
    <xdr:sp macro="" textlink="">
      <xdr:nvSpPr>
        <xdr:cNvPr id="14" name="TextBox 13">
          <a:extLst>
            <a:ext uri="{FF2B5EF4-FFF2-40B4-BE49-F238E27FC236}">
              <a16:creationId xmlns:a16="http://schemas.microsoft.com/office/drawing/2014/main" id="{4B83D2C2-A7EC-4BEE-B0A7-170A942F69F0}"/>
            </a:ext>
          </a:extLst>
        </xdr:cNvPr>
        <xdr:cNvSpPr txBox="1"/>
      </xdr:nvSpPr>
      <xdr:spPr>
        <a:xfrm>
          <a:off x="3491865" y="17440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0</xdr:rowOff>
    </xdr:from>
    <xdr:ext cx="184731" cy="264560"/>
    <xdr:sp macro="" textlink="">
      <xdr:nvSpPr>
        <xdr:cNvPr id="15" name="TextBox 14">
          <a:extLst>
            <a:ext uri="{FF2B5EF4-FFF2-40B4-BE49-F238E27FC236}">
              <a16:creationId xmlns:a16="http://schemas.microsoft.com/office/drawing/2014/main" id="{74557488-D260-4E2A-9665-F984F006F437}"/>
            </a:ext>
          </a:extLst>
        </xdr:cNvPr>
        <xdr:cNvSpPr txBox="1"/>
      </xdr:nvSpPr>
      <xdr:spPr>
        <a:xfrm>
          <a:off x="4981575" y="1630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92</xdr:row>
      <xdr:rowOff>0</xdr:rowOff>
    </xdr:from>
    <xdr:ext cx="184731" cy="264560"/>
    <xdr:sp macro="" textlink="">
      <xdr:nvSpPr>
        <xdr:cNvPr id="16" name="TextBox 15">
          <a:extLst>
            <a:ext uri="{FF2B5EF4-FFF2-40B4-BE49-F238E27FC236}">
              <a16:creationId xmlns:a16="http://schemas.microsoft.com/office/drawing/2014/main" id="{D06D40DC-8A1A-457F-A892-6513162452D8}"/>
            </a:ext>
          </a:extLst>
        </xdr:cNvPr>
        <xdr:cNvSpPr txBox="1"/>
      </xdr:nvSpPr>
      <xdr:spPr>
        <a:xfrm>
          <a:off x="4981575" y="1646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93</xdr:row>
      <xdr:rowOff>0</xdr:rowOff>
    </xdr:from>
    <xdr:ext cx="184731" cy="303466"/>
    <xdr:sp macro="" textlink="">
      <xdr:nvSpPr>
        <xdr:cNvPr id="17" name="TextBox 16">
          <a:extLst>
            <a:ext uri="{FF2B5EF4-FFF2-40B4-BE49-F238E27FC236}">
              <a16:creationId xmlns:a16="http://schemas.microsoft.com/office/drawing/2014/main" id="{D497A8D5-BF93-4A39-B12E-5942D655C5B1}"/>
            </a:ext>
          </a:extLst>
        </xdr:cNvPr>
        <xdr:cNvSpPr txBox="1"/>
      </xdr:nvSpPr>
      <xdr:spPr>
        <a:xfrm>
          <a:off x="4981575" y="16630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94</xdr:row>
      <xdr:rowOff>0</xdr:rowOff>
    </xdr:from>
    <xdr:ext cx="184731" cy="264560"/>
    <xdr:sp macro="" textlink="">
      <xdr:nvSpPr>
        <xdr:cNvPr id="18" name="TextBox 17">
          <a:extLst>
            <a:ext uri="{FF2B5EF4-FFF2-40B4-BE49-F238E27FC236}">
              <a16:creationId xmlns:a16="http://schemas.microsoft.com/office/drawing/2014/main" id="{13B5FCC4-0232-4DA3-9291-48ACB5491536}"/>
            </a:ext>
          </a:extLst>
        </xdr:cNvPr>
        <xdr:cNvSpPr txBox="1"/>
      </xdr:nvSpPr>
      <xdr:spPr>
        <a:xfrm>
          <a:off x="4981575" y="1679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94</xdr:row>
      <xdr:rowOff>0</xdr:rowOff>
    </xdr:from>
    <xdr:ext cx="184731" cy="264560"/>
    <xdr:sp macro="" textlink="">
      <xdr:nvSpPr>
        <xdr:cNvPr id="19" name="TextBox 18">
          <a:extLst>
            <a:ext uri="{FF2B5EF4-FFF2-40B4-BE49-F238E27FC236}">
              <a16:creationId xmlns:a16="http://schemas.microsoft.com/office/drawing/2014/main" id="{42B420B0-753F-4F1E-B27D-A72F88474047}"/>
            </a:ext>
          </a:extLst>
        </xdr:cNvPr>
        <xdr:cNvSpPr txBox="1"/>
      </xdr:nvSpPr>
      <xdr:spPr>
        <a:xfrm>
          <a:off x="4981575" y="1679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20" name="TextBox 19">
          <a:extLst>
            <a:ext uri="{FF2B5EF4-FFF2-40B4-BE49-F238E27FC236}">
              <a16:creationId xmlns:a16="http://schemas.microsoft.com/office/drawing/2014/main" id="{0FC1BF7F-DFC0-4569-AD68-C2CC16CE3AF2}"/>
            </a:ext>
          </a:extLst>
        </xdr:cNvPr>
        <xdr:cNvSpPr txBox="1"/>
      </xdr:nvSpPr>
      <xdr:spPr>
        <a:xfrm>
          <a:off x="4981575" y="169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21" name="TextBox 20">
          <a:extLst>
            <a:ext uri="{FF2B5EF4-FFF2-40B4-BE49-F238E27FC236}">
              <a16:creationId xmlns:a16="http://schemas.microsoft.com/office/drawing/2014/main" id="{B51628CE-9830-4B97-BF03-7C837108D28C}"/>
            </a:ext>
          </a:extLst>
        </xdr:cNvPr>
        <xdr:cNvSpPr txBox="1"/>
      </xdr:nvSpPr>
      <xdr:spPr>
        <a:xfrm>
          <a:off x="4981575" y="169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22" name="TextBox 21">
          <a:extLst>
            <a:ext uri="{FF2B5EF4-FFF2-40B4-BE49-F238E27FC236}">
              <a16:creationId xmlns:a16="http://schemas.microsoft.com/office/drawing/2014/main" id="{580080A1-AF78-44F6-96AF-110A779D1EB8}"/>
            </a:ext>
          </a:extLst>
        </xdr:cNvPr>
        <xdr:cNvSpPr txBox="1"/>
      </xdr:nvSpPr>
      <xdr:spPr>
        <a:xfrm>
          <a:off x="4981575"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23" name="TextBox 22">
          <a:extLst>
            <a:ext uri="{FF2B5EF4-FFF2-40B4-BE49-F238E27FC236}">
              <a16:creationId xmlns:a16="http://schemas.microsoft.com/office/drawing/2014/main" id="{B2E19DFB-9E53-4F4D-AFCE-41828CAC7727}"/>
            </a:ext>
          </a:extLst>
        </xdr:cNvPr>
        <xdr:cNvSpPr txBox="1"/>
      </xdr:nvSpPr>
      <xdr:spPr>
        <a:xfrm>
          <a:off x="4981575"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24" name="TextBox 23">
          <a:extLst>
            <a:ext uri="{FF2B5EF4-FFF2-40B4-BE49-F238E27FC236}">
              <a16:creationId xmlns:a16="http://schemas.microsoft.com/office/drawing/2014/main" id="{38A02EC4-FEA8-418C-9B50-5861CFD26735}"/>
            </a:ext>
          </a:extLst>
        </xdr:cNvPr>
        <xdr:cNvSpPr txBox="1"/>
      </xdr:nvSpPr>
      <xdr:spPr>
        <a:xfrm>
          <a:off x="4981575" y="1727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25" name="TextBox 24">
          <a:extLst>
            <a:ext uri="{FF2B5EF4-FFF2-40B4-BE49-F238E27FC236}">
              <a16:creationId xmlns:a16="http://schemas.microsoft.com/office/drawing/2014/main" id="{6B74ECBC-0FBB-41C7-850C-80CFE320FD67}"/>
            </a:ext>
          </a:extLst>
        </xdr:cNvPr>
        <xdr:cNvSpPr txBox="1"/>
      </xdr:nvSpPr>
      <xdr:spPr>
        <a:xfrm>
          <a:off x="4981575" y="1727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98</xdr:row>
      <xdr:rowOff>0</xdr:rowOff>
    </xdr:from>
    <xdr:ext cx="184731" cy="264560"/>
    <xdr:sp macro="" textlink="">
      <xdr:nvSpPr>
        <xdr:cNvPr id="26" name="TextBox 25">
          <a:extLst>
            <a:ext uri="{FF2B5EF4-FFF2-40B4-BE49-F238E27FC236}">
              <a16:creationId xmlns:a16="http://schemas.microsoft.com/office/drawing/2014/main" id="{83E59972-66A6-4DBB-89B9-E1CDF6E55542}"/>
            </a:ext>
          </a:extLst>
        </xdr:cNvPr>
        <xdr:cNvSpPr txBox="1"/>
      </xdr:nvSpPr>
      <xdr:spPr>
        <a:xfrm>
          <a:off x="4981575"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98</xdr:row>
      <xdr:rowOff>0</xdr:rowOff>
    </xdr:from>
    <xdr:ext cx="184731" cy="264560"/>
    <xdr:sp macro="" textlink="">
      <xdr:nvSpPr>
        <xdr:cNvPr id="27" name="TextBox 26">
          <a:extLst>
            <a:ext uri="{FF2B5EF4-FFF2-40B4-BE49-F238E27FC236}">
              <a16:creationId xmlns:a16="http://schemas.microsoft.com/office/drawing/2014/main" id="{7FFD1F05-6F48-4708-B6BC-50247B87A984}"/>
            </a:ext>
          </a:extLst>
        </xdr:cNvPr>
        <xdr:cNvSpPr txBox="1"/>
      </xdr:nvSpPr>
      <xdr:spPr>
        <a:xfrm>
          <a:off x="4981575"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28" name="TextBox 27">
          <a:extLst>
            <a:ext uri="{FF2B5EF4-FFF2-40B4-BE49-F238E27FC236}">
              <a16:creationId xmlns:a16="http://schemas.microsoft.com/office/drawing/2014/main" id="{524FEA10-3BA1-4508-9372-A6A064C7C4E9}"/>
            </a:ext>
          </a:extLst>
        </xdr:cNvPr>
        <xdr:cNvSpPr txBox="1"/>
      </xdr:nvSpPr>
      <xdr:spPr>
        <a:xfrm>
          <a:off x="6191250" y="1630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29" name="TextBox 28">
          <a:extLst>
            <a:ext uri="{FF2B5EF4-FFF2-40B4-BE49-F238E27FC236}">
              <a16:creationId xmlns:a16="http://schemas.microsoft.com/office/drawing/2014/main" id="{284DCF63-3EC0-4C59-9110-1B5E5B62D753}"/>
            </a:ext>
          </a:extLst>
        </xdr:cNvPr>
        <xdr:cNvSpPr txBox="1"/>
      </xdr:nvSpPr>
      <xdr:spPr>
        <a:xfrm>
          <a:off x="6191250" y="1646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93</xdr:row>
      <xdr:rowOff>0</xdr:rowOff>
    </xdr:from>
    <xdr:ext cx="184731" cy="303466"/>
    <xdr:sp macro="" textlink="">
      <xdr:nvSpPr>
        <xdr:cNvPr id="30" name="TextBox 29">
          <a:extLst>
            <a:ext uri="{FF2B5EF4-FFF2-40B4-BE49-F238E27FC236}">
              <a16:creationId xmlns:a16="http://schemas.microsoft.com/office/drawing/2014/main" id="{81CFCF4F-912D-4FF8-A967-8573B7572522}"/>
            </a:ext>
          </a:extLst>
        </xdr:cNvPr>
        <xdr:cNvSpPr txBox="1"/>
      </xdr:nvSpPr>
      <xdr:spPr>
        <a:xfrm>
          <a:off x="6191250" y="16630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94</xdr:row>
      <xdr:rowOff>0</xdr:rowOff>
    </xdr:from>
    <xdr:ext cx="184731" cy="264560"/>
    <xdr:sp macro="" textlink="">
      <xdr:nvSpPr>
        <xdr:cNvPr id="31" name="TextBox 30">
          <a:extLst>
            <a:ext uri="{FF2B5EF4-FFF2-40B4-BE49-F238E27FC236}">
              <a16:creationId xmlns:a16="http://schemas.microsoft.com/office/drawing/2014/main" id="{35ECE3BF-C9EB-4D21-8DB1-2F289F934DAE}"/>
            </a:ext>
          </a:extLst>
        </xdr:cNvPr>
        <xdr:cNvSpPr txBox="1"/>
      </xdr:nvSpPr>
      <xdr:spPr>
        <a:xfrm>
          <a:off x="6191250" y="1679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94</xdr:row>
      <xdr:rowOff>0</xdr:rowOff>
    </xdr:from>
    <xdr:ext cx="184731" cy="264560"/>
    <xdr:sp macro="" textlink="">
      <xdr:nvSpPr>
        <xdr:cNvPr id="32" name="TextBox 31">
          <a:extLst>
            <a:ext uri="{FF2B5EF4-FFF2-40B4-BE49-F238E27FC236}">
              <a16:creationId xmlns:a16="http://schemas.microsoft.com/office/drawing/2014/main" id="{D4CF93F4-C7BF-4230-94A7-64EAAD294A2D}"/>
            </a:ext>
          </a:extLst>
        </xdr:cNvPr>
        <xdr:cNvSpPr txBox="1"/>
      </xdr:nvSpPr>
      <xdr:spPr>
        <a:xfrm>
          <a:off x="6191250" y="1679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3" name="TextBox 32">
          <a:extLst>
            <a:ext uri="{FF2B5EF4-FFF2-40B4-BE49-F238E27FC236}">
              <a16:creationId xmlns:a16="http://schemas.microsoft.com/office/drawing/2014/main" id="{242BFA80-B2E4-45A1-8D24-98EBE8F520B7}"/>
            </a:ext>
          </a:extLst>
        </xdr:cNvPr>
        <xdr:cNvSpPr txBox="1"/>
      </xdr:nvSpPr>
      <xdr:spPr>
        <a:xfrm>
          <a:off x="6191250" y="169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4" name="TextBox 33">
          <a:extLst>
            <a:ext uri="{FF2B5EF4-FFF2-40B4-BE49-F238E27FC236}">
              <a16:creationId xmlns:a16="http://schemas.microsoft.com/office/drawing/2014/main" id="{6E6C399F-018F-4FF0-9695-7CA6097ED6B3}"/>
            </a:ext>
          </a:extLst>
        </xdr:cNvPr>
        <xdr:cNvSpPr txBox="1"/>
      </xdr:nvSpPr>
      <xdr:spPr>
        <a:xfrm>
          <a:off x="6191250" y="169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35" name="TextBox 34">
          <a:extLst>
            <a:ext uri="{FF2B5EF4-FFF2-40B4-BE49-F238E27FC236}">
              <a16:creationId xmlns:a16="http://schemas.microsoft.com/office/drawing/2014/main" id="{4CB0B9B7-6347-4008-AC00-7B8DBAEF963C}"/>
            </a:ext>
          </a:extLst>
        </xdr:cNvPr>
        <xdr:cNvSpPr txBox="1"/>
      </xdr:nvSpPr>
      <xdr:spPr>
        <a:xfrm>
          <a:off x="6191250"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36" name="TextBox 35">
          <a:extLst>
            <a:ext uri="{FF2B5EF4-FFF2-40B4-BE49-F238E27FC236}">
              <a16:creationId xmlns:a16="http://schemas.microsoft.com/office/drawing/2014/main" id="{7F0367D1-B0E2-46D4-B2F8-862585147BDB}"/>
            </a:ext>
          </a:extLst>
        </xdr:cNvPr>
        <xdr:cNvSpPr txBox="1"/>
      </xdr:nvSpPr>
      <xdr:spPr>
        <a:xfrm>
          <a:off x="6191250"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97</xdr:row>
      <xdr:rowOff>0</xdr:rowOff>
    </xdr:from>
    <xdr:ext cx="184731" cy="264560"/>
    <xdr:sp macro="" textlink="">
      <xdr:nvSpPr>
        <xdr:cNvPr id="37" name="TextBox 36">
          <a:extLst>
            <a:ext uri="{FF2B5EF4-FFF2-40B4-BE49-F238E27FC236}">
              <a16:creationId xmlns:a16="http://schemas.microsoft.com/office/drawing/2014/main" id="{9E5FD41E-B37D-43D1-9114-23776158E75C}"/>
            </a:ext>
          </a:extLst>
        </xdr:cNvPr>
        <xdr:cNvSpPr txBox="1"/>
      </xdr:nvSpPr>
      <xdr:spPr>
        <a:xfrm>
          <a:off x="6191250" y="1727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97</xdr:row>
      <xdr:rowOff>0</xdr:rowOff>
    </xdr:from>
    <xdr:ext cx="184731" cy="264560"/>
    <xdr:sp macro="" textlink="">
      <xdr:nvSpPr>
        <xdr:cNvPr id="38" name="TextBox 37">
          <a:extLst>
            <a:ext uri="{FF2B5EF4-FFF2-40B4-BE49-F238E27FC236}">
              <a16:creationId xmlns:a16="http://schemas.microsoft.com/office/drawing/2014/main" id="{F8BB1962-F6CB-4E38-BACD-C3918FD9FE1D}"/>
            </a:ext>
          </a:extLst>
        </xdr:cNvPr>
        <xdr:cNvSpPr txBox="1"/>
      </xdr:nvSpPr>
      <xdr:spPr>
        <a:xfrm>
          <a:off x="6191250" y="1727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98</xdr:row>
      <xdr:rowOff>0</xdr:rowOff>
    </xdr:from>
    <xdr:ext cx="184731" cy="264560"/>
    <xdr:sp macro="" textlink="">
      <xdr:nvSpPr>
        <xdr:cNvPr id="39" name="TextBox 38">
          <a:extLst>
            <a:ext uri="{FF2B5EF4-FFF2-40B4-BE49-F238E27FC236}">
              <a16:creationId xmlns:a16="http://schemas.microsoft.com/office/drawing/2014/main" id="{FBA859E4-0060-4EEB-B18D-D3C1C758E598}"/>
            </a:ext>
          </a:extLst>
        </xdr:cNvPr>
        <xdr:cNvSpPr txBox="1"/>
      </xdr:nvSpPr>
      <xdr:spPr>
        <a:xfrm>
          <a:off x="6191250"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98</xdr:row>
      <xdr:rowOff>0</xdr:rowOff>
    </xdr:from>
    <xdr:ext cx="184731" cy="264560"/>
    <xdr:sp macro="" textlink="">
      <xdr:nvSpPr>
        <xdr:cNvPr id="40" name="TextBox 39">
          <a:extLst>
            <a:ext uri="{FF2B5EF4-FFF2-40B4-BE49-F238E27FC236}">
              <a16:creationId xmlns:a16="http://schemas.microsoft.com/office/drawing/2014/main" id="{518D1CA2-120B-4D84-B809-D0446E475109}"/>
            </a:ext>
          </a:extLst>
        </xdr:cNvPr>
        <xdr:cNvSpPr txBox="1"/>
      </xdr:nvSpPr>
      <xdr:spPr>
        <a:xfrm>
          <a:off x="6191250"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91</xdr:row>
      <xdr:rowOff>0</xdr:rowOff>
    </xdr:from>
    <xdr:ext cx="192763" cy="264560"/>
    <xdr:sp macro="" textlink="">
      <xdr:nvSpPr>
        <xdr:cNvPr id="41" name="TextBox 40">
          <a:extLst>
            <a:ext uri="{FF2B5EF4-FFF2-40B4-BE49-F238E27FC236}">
              <a16:creationId xmlns:a16="http://schemas.microsoft.com/office/drawing/2014/main" id="{7BBF212E-7F05-4B5A-8259-6ACB5E35CF51}"/>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91</xdr:row>
      <xdr:rowOff>0</xdr:rowOff>
    </xdr:from>
    <xdr:ext cx="192763" cy="264560"/>
    <xdr:sp macro="" textlink="">
      <xdr:nvSpPr>
        <xdr:cNvPr id="42" name="TextBox 41">
          <a:extLst>
            <a:ext uri="{FF2B5EF4-FFF2-40B4-BE49-F238E27FC236}">
              <a16:creationId xmlns:a16="http://schemas.microsoft.com/office/drawing/2014/main" id="{F091CD2C-34C0-4EC8-9A3B-A0787FC27863}"/>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91</xdr:row>
      <xdr:rowOff>0</xdr:rowOff>
    </xdr:from>
    <xdr:ext cx="192763" cy="264560"/>
    <xdr:sp macro="" textlink="">
      <xdr:nvSpPr>
        <xdr:cNvPr id="43" name="TextBox 42">
          <a:extLst>
            <a:ext uri="{FF2B5EF4-FFF2-40B4-BE49-F238E27FC236}">
              <a16:creationId xmlns:a16="http://schemas.microsoft.com/office/drawing/2014/main" id="{429507ED-E767-4604-B86C-9568EAFB8667}"/>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92</xdr:row>
      <xdr:rowOff>0</xdr:rowOff>
    </xdr:from>
    <xdr:ext cx="183125" cy="264560"/>
    <xdr:sp macro="" textlink="">
      <xdr:nvSpPr>
        <xdr:cNvPr id="44" name="TextBox 43">
          <a:extLst>
            <a:ext uri="{FF2B5EF4-FFF2-40B4-BE49-F238E27FC236}">
              <a16:creationId xmlns:a16="http://schemas.microsoft.com/office/drawing/2014/main" id="{980D70A9-B8BF-457E-94C0-505E5C6FC5A0}"/>
            </a:ext>
          </a:extLst>
        </xdr:cNvPr>
        <xdr:cNvSpPr txBox="1"/>
      </xdr:nvSpPr>
      <xdr:spPr>
        <a:xfrm>
          <a:off x="3148965" y="300132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92</xdr:row>
      <xdr:rowOff>0</xdr:rowOff>
    </xdr:from>
    <xdr:ext cx="184731" cy="271710"/>
    <xdr:sp macro="" textlink="">
      <xdr:nvSpPr>
        <xdr:cNvPr id="45" name="TextBox 44">
          <a:extLst>
            <a:ext uri="{FF2B5EF4-FFF2-40B4-BE49-F238E27FC236}">
              <a16:creationId xmlns:a16="http://schemas.microsoft.com/office/drawing/2014/main" id="{8F672FE2-DEA1-48DB-862D-AAD2A63CF58B}"/>
            </a:ext>
          </a:extLst>
        </xdr:cNvPr>
        <xdr:cNvSpPr txBox="1"/>
      </xdr:nvSpPr>
      <xdr:spPr>
        <a:xfrm>
          <a:off x="331470" y="300132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3139440</xdr:colOff>
      <xdr:row>97</xdr:row>
      <xdr:rowOff>0</xdr:rowOff>
    </xdr:from>
    <xdr:ext cx="192763" cy="264560"/>
    <xdr:sp macro="" textlink="">
      <xdr:nvSpPr>
        <xdr:cNvPr id="2" name="TextBox 1">
          <a:extLst>
            <a:ext uri="{FF2B5EF4-FFF2-40B4-BE49-F238E27FC236}">
              <a16:creationId xmlns:a16="http://schemas.microsoft.com/office/drawing/2014/main" id="{796D9C44-1BA8-44F4-B4CC-0E066B9D7E87}"/>
            </a:ext>
          </a:extLst>
        </xdr:cNvPr>
        <xdr:cNvSpPr txBox="1"/>
      </xdr:nvSpPr>
      <xdr:spPr>
        <a:xfrm>
          <a:off x="6057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98</xdr:row>
      <xdr:rowOff>0</xdr:rowOff>
    </xdr:from>
    <xdr:ext cx="192763" cy="264560"/>
    <xdr:sp macro="" textlink="">
      <xdr:nvSpPr>
        <xdr:cNvPr id="3" name="TextBox 2">
          <a:extLst>
            <a:ext uri="{FF2B5EF4-FFF2-40B4-BE49-F238E27FC236}">
              <a16:creationId xmlns:a16="http://schemas.microsoft.com/office/drawing/2014/main" id="{9DEF3E23-8CA0-4346-ADC2-E3676992C1B9}"/>
            </a:ext>
          </a:extLst>
        </xdr:cNvPr>
        <xdr:cNvSpPr txBox="1"/>
      </xdr:nvSpPr>
      <xdr:spPr>
        <a:xfrm>
          <a:off x="605790" y="1586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99</xdr:row>
      <xdr:rowOff>0</xdr:rowOff>
    </xdr:from>
    <xdr:ext cx="192763" cy="303466"/>
    <xdr:sp macro="" textlink="">
      <xdr:nvSpPr>
        <xdr:cNvPr id="4" name="TextBox 3">
          <a:extLst>
            <a:ext uri="{FF2B5EF4-FFF2-40B4-BE49-F238E27FC236}">
              <a16:creationId xmlns:a16="http://schemas.microsoft.com/office/drawing/2014/main" id="{83EEE9A5-8641-43C1-B2FC-35CFE9BF8FDD}"/>
            </a:ext>
          </a:extLst>
        </xdr:cNvPr>
        <xdr:cNvSpPr txBox="1"/>
      </xdr:nvSpPr>
      <xdr:spPr>
        <a:xfrm>
          <a:off x="605790" y="160305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100</xdr:row>
      <xdr:rowOff>0</xdr:rowOff>
    </xdr:from>
    <xdr:ext cx="192763" cy="264560"/>
    <xdr:sp macro="" textlink="">
      <xdr:nvSpPr>
        <xdr:cNvPr id="5" name="TextBox 4">
          <a:extLst>
            <a:ext uri="{FF2B5EF4-FFF2-40B4-BE49-F238E27FC236}">
              <a16:creationId xmlns:a16="http://schemas.microsoft.com/office/drawing/2014/main" id="{88D704A6-AFB8-47BF-A615-80E85FE3467A}"/>
            </a:ext>
          </a:extLst>
        </xdr:cNvPr>
        <xdr:cNvSpPr txBox="1"/>
      </xdr:nvSpPr>
      <xdr:spPr>
        <a:xfrm>
          <a:off x="605790" y="16192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100</xdr:row>
      <xdr:rowOff>0</xdr:rowOff>
    </xdr:from>
    <xdr:ext cx="192763" cy="264560"/>
    <xdr:sp macro="" textlink="">
      <xdr:nvSpPr>
        <xdr:cNvPr id="6" name="TextBox 5">
          <a:extLst>
            <a:ext uri="{FF2B5EF4-FFF2-40B4-BE49-F238E27FC236}">
              <a16:creationId xmlns:a16="http://schemas.microsoft.com/office/drawing/2014/main" id="{85CE8DDC-97D4-4561-AA53-BB29F93D49DC}"/>
            </a:ext>
          </a:extLst>
        </xdr:cNvPr>
        <xdr:cNvSpPr txBox="1"/>
      </xdr:nvSpPr>
      <xdr:spPr>
        <a:xfrm>
          <a:off x="605790" y="16192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101</xdr:row>
      <xdr:rowOff>0</xdr:rowOff>
    </xdr:from>
    <xdr:ext cx="192763" cy="264560"/>
    <xdr:sp macro="" textlink="">
      <xdr:nvSpPr>
        <xdr:cNvPr id="7" name="TextBox 6">
          <a:extLst>
            <a:ext uri="{FF2B5EF4-FFF2-40B4-BE49-F238E27FC236}">
              <a16:creationId xmlns:a16="http://schemas.microsoft.com/office/drawing/2014/main" id="{DEE70B7C-FA58-4216-B14F-F3B8BF28FC3A}"/>
            </a:ext>
          </a:extLst>
        </xdr:cNvPr>
        <xdr:cNvSpPr txBox="1"/>
      </xdr:nvSpPr>
      <xdr:spPr>
        <a:xfrm>
          <a:off x="605790" y="1635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101</xdr:row>
      <xdr:rowOff>0</xdr:rowOff>
    </xdr:from>
    <xdr:ext cx="192763" cy="264560"/>
    <xdr:sp macro="" textlink="">
      <xdr:nvSpPr>
        <xdr:cNvPr id="8" name="TextBox 7">
          <a:extLst>
            <a:ext uri="{FF2B5EF4-FFF2-40B4-BE49-F238E27FC236}">
              <a16:creationId xmlns:a16="http://schemas.microsoft.com/office/drawing/2014/main" id="{1325AD98-1725-42C4-933A-86CBF79C94D7}"/>
            </a:ext>
          </a:extLst>
        </xdr:cNvPr>
        <xdr:cNvSpPr txBox="1"/>
      </xdr:nvSpPr>
      <xdr:spPr>
        <a:xfrm>
          <a:off x="605790" y="1635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102</xdr:row>
      <xdr:rowOff>0</xdr:rowOff>
    </xdr:from>
    <xdr:ext cx="192763" cy="264560"/>
    <xdr:sp macro="" textlink="">
      <xdr:nvSpPr>
        <xdr:cNvPr id="9" name="TextBox 8">
          <a:extLst>
            <a:ext uri="{FF2B5EF4-FFF2-40B4-BE49-F238E27FC236}">
              <a16:creationId xmlns:a16="http://schemas.microsoft.com/office/drawing/2014/main" id="{0227EE61-6B34-486F-BAE5-F98E986A54DB}"/>
            </a:ext>
          </a:extLst>
        </xdr:cNvPr>
        <xdr:cNvSpPr txBox="1"/>
      </xdr:nvSpPr>
      <xdr:spPr>
        <a:xfrm>
          <a:off x="605790" y="1651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102</xdr:row>
      <xdr:rowOff>0</xdr:rowOff>
    </xdr:from>
    <xdr:ext cx="192763" cy="264560"/>
    <xdr:sp macro="" textlink="">
      <xdr:nvSpPr>
        <xdr:cNvPr id="10" name="TextBox 9">
          <a:extLst>
            <a:ext uri="{FF2B5EF4-FFF2-40B4-BE49-F238E27FC236}">
              <a16:creationId xmlns:a16="http://schemas.microsoft.com/office/drawing/2014/main" id="{4068FB2D-B953-4B6E-A4E4-121C0354549A}"/>
            </a:ext>
          </a:extLst>
        </xdr:cNvPr>
        <xdr:cNvSpPr txBox="1"/>
      </xdr:nvSpPr>
      <xdr:spPr>
        <a:xfrm>
          <a:off x="605790" y="1651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103</xdr:row>
      <xdr:rowOff>0</xdr:rowOff>
    </xdr:from>
    <xdr:ext cx="192763" cy="264560"/>
    <xdr:sp macro="" textlink="">
      <xdr:nvSpPr>
        <xdr:cNvPr id="11" name="TextBox 10">
          <a:extLst>
            <a:ext uri="{FF2B5EF4-FFF2-40B4-BE49-F238E27FC236}">
              <a16:creationId xmlns:a16="http://schemas.microsoft.com/office/drawing/2014/main" id="{CF6D8C86-788C-49F9-AC21-498FD7B16875}"/>
            </a:ext>
          </a:extLst>
        </xdr:cNvPr>
        <xdr:cNvSpPr txBox="1"/>
      </xdr:nvSpPr>
      <xdr:spPr>
        <a:xfrm>
          <a:off x="605790" y="1667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103</xdr:row>
      <xdr:rowOff>0</xdr:rowOff>
    </xdr:from>
    <xdr:ext cx="192763" cy="264560"/>
    <xdr:sp macro="" textlink="">
      <xdr:nvSpPr>
        <xdr:cNvPr id="12" name="TextBox 11">
          <a:extLst>
            <a:ext uri="{FF2B5EF4-FFF2-40B4-BE49-F238E27FC236}">
              <a16:creationId xmlns:a16="http://schemas.microsoft.com/office/drawing/2014/main" id="{C4B1C309-6507-4534-B55E-E58BB48ABAD7}"/>
            </a:ext>
          </a:extLst>
        </xdr:cNvPr>
        <xdr:cNvSpPr txBox="1"/>
      </xdr:nvSpPr>
      <xdr:spPr>
        <a:xfrm>
          <a:off x="605790" y="1667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104</xdr:row>
      <xdr:rowOff>0</xdr:rowOff>
    </xdr:from>
    <xdr:ext cx="192763" cy="264560"/>
    <xdr:sp macro="" textlink="">
      <xdr:nvSpPr>
        <xdr:cNvPr id="13" name="TextBox 12">
          <a:extLst>
            <a:ext uri="{FF2B5EF4-FFF2-40B4-BE49-F238E27FC236}">
              <a16:creationId xmlns:a16="http://schemas.microsoft.com/office/drawing/2014/main" id="{5369445F-5DED-4B04-BABA-10C672133BE8}"/>
            </a:ext>
          </a:extLst>
        </xdr:cNvPr>
        <xdr:cNvSpPr txBox="1"/>
      </xdr:nvSpPr>
      <xdr:spPr>
        <a:xfrm>
          <a:off x="605790" y="16840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104</xdr:row>
      <xdr:rowOff>0</xdr:rowOff>
    </xdr:from>
    <xdr:ext cx="192763" cy="264560"/>
    <xdr:sp macro="" textlink="">
      <xdr:nvSpPr>
        <xdr:cNvPr id="14" name="TextBox 13">
          <a:extLst>
            <a:ext uri="{FF2B5EF4-FFF2-40B4-BE49-F238E27FC236}">
              <a16:creationId xmlns:a16="http://schemas.microsoft.com/office/drawing/2014/main" id="{0DF74DBF-4180-4AB5-81F0-179EF9C82876}"/>
            </a:ext>
          </a:extLst>
        </xdr:cNvPr>
        <xdr:cNvSpPr txBox="1"/>
      </xdr:nvSpPr>
      <xdr:spPr>
        <a:xfrm>
          <a:off x="605790" y="16840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97</xdr:row>
      <xdr:rowOff>0</xdr:rowOff>
    </xdr:from>
    <xdr:ext cx="184731" cy="264560"/>
    <xdr:sp macro="" textlink="">
      <xdr:nvSpPr>
        <xdr:cNvPr id="15" name="TextBox 14">
          <a:extLst>
            <a:ext uri="{FF2B5EF4-FFF2-40B4-BE49-F238E27FC236}">
              <a16:creationId xmlns:a16="http://schemas.microsoft.com/office/drawing/2014/main" id="{294E9643-306F-4DA7-8D28-DB5958B46247}"/>
            </a:ext>
          </a:extLst>
        </xdr:cNvPr>
        <xdr:cNvSpPr txBox="1"/>
      </xdr:nvSpPr>
      <xdr:spPr>
        <a:xfrm>
          <a:off x="121920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98</xdr:row>
      <xdr:rowOff>0</xdr:rowOff>
    </xdr:from>
    <xdr:ext cx="184731" cy="264560"/>
    <xdr:sp macro="" textlink="">
      <xdr:nvSpPr>
        <xdr:cNvPr id="16" name="TextBox 15">
          <a:extLst>
            <a:ext uri="{FF2B5EF4-FFF2-40B4-BE49-F238E27FC236}">
              <a16:creationId xmlns:a16="http://schemas.microsoft.com/office/drawing/2014/main" id="{1D2F5CAF-E7CF-48AD-A66F-BDA2B95F0DC2}"/>
            </a:ext>
          </a:extLst>
        </xdr:cNvPr>
        <xdr:cNvSpPr txBox="1"/>
      </xdr:nvSpPr>
      <xdr:spPr>
        <a:xfrm>
          <a:off x="1219200"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99</xdr:row>
      <xdr:rowOff>0</xdr:rowOff>
    </xdr:from>
    <xdr:ext cx="184731" cy="303466"/>
    <xdr:sp macro="" textlink="">
      <xdr:nvSpPr>
        <xdr:cNvPr id="17" name="TextBox 16">
          <a:extLst>
            <a:ext uri="{FF2B5EF4-FFF2-40B4-BE49-F238E27FC236}">
              <a16:creationId xmlns:a16="http://schemas.microsoft.com/office/drawing/2014/main" id="{5FE8C491-D177-4380-9153-8BDD17E32E16}"/>
            </a:ext>
          </a:extLst>
        </xdr:cNvPr>
        <xdr:cNvSpPr txBox="1"/>
      </xdr:nvSpPr>
      <xdr:spPr>
        <a:xfrm>
          <a:off x="1219200" y="160305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100</xdr:row>
      <xdr:rowOff>0</xdr:rowOff>
    </xdr:from>
    <xdr:ext cx="184731" cy="264560"/>
    <xdr:sp macro="" textlink="">
      <xdr:nvSpPr>
        <xdr:cNvPr id="18" name="TextBox 17">
          <a:extLst>
            <a:ext uri="{FF2B5EF4-FFF2-40B4-BE49-F238E27FC236}">
              <a16:creationId xmlns:a16="http://schemas.microsoft.com/office/drawing/2014/main" id="{2D5CAE73-102B-4A0F-95AF-12C7815D4886}"/>
            </a:ext>
          </a:extLst>
        </xdr:cNvPr>
        <xdr:cNvSpPr txBox="1"/>
      </xdr:nvSpPr>
      <xdr:spPr>
        <a:xfrm>
          <a:off x="1219200"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100</xdr:row>
      <xdr:rowOff>0</xdr:rowOff>
    </xdr:from>
    <xdr:ext cx="184731" cy="264560"/>
    <xdr:sp macro="" textlink="">
      <xdr:nvSpPr>
        <xdr:cNvPr id="19" name="TextBox 18">
          <a:extLst>
            <a:ext uri="{FF2B5EF4-FFF2-40B4-BE49-F238E27FC236}">
              <a16:creationId xmlns:a16="http://schemas.microsoft.com/office/drawing/2014/main" id="{FAB738E1-7369-42DD-B4BC-048852B01042}"/>
            </a:ext>
          </a:extLst>
        </xdr:cNvPr>
        <xdr:cNvSpPr txBox="1"/>
      </xdr:nvSpPr>
      <xdr:spPr>
        <a:xfrm>
          <a:off x="1219200"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101</xdr:row>
      <xdr:rowOff>0</xdr:rowOff>
    </xdr:from>
    <xdr:ext cx="184731" cy="264560"/>
    <xdr:sp macro="" textlink="">
      <xdr:nvSpPr>
        <xdr:cNvPr id="20" name="TextBox 19">
          <a:extLst>
            <a:ext uri="{FF2B5EF4-FFF2-40B4-BE49-F238E27FC236}">
              <a16:creationId xmlns:a16="http://schemas.microsoft.com/office/drawing/2014/main" id="{A7C890F0-2473-4F3B-8A44-2F46ED40665A}"/>
            </a:ext>
          </a:extLst>
        </xdr:cNvPr>
        <xdr:cNvSpPr txBox="1"/>
      </xdr:nvSpPr>
      <xdr:spPr>
        <a:xfrm>
          <a:off x="1219200" y="163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101</xdr:row>
      <xdr:rowOff>0</xdr:rowOff>
    </xdr:from>
    <xdr:ext cx="184731" cy="264560"/>
    <xdr:sp macro="" textlink="">
      <xdr:nvSpPr>
        <xdr:cNvPr id="21" name="TextBox 20">
          <a:extLst>
            <a:ext uri="{FF2B5EF4-FFF2-40B4-BE49-F238E27FC236}">
              <a16:creationId xmlns:a16="http://schemas.microsoft.com/office/drawing/2014/main" id="{7A9C13E7-B307-471A-9A1D-6BD8586CBB0B}"/>
            </a:ext>
          </a:extLst>
        </xdr:cNvPr>
        <xdr:cNvSpPr txBox="1"/>
      </xdr:nvSpPr>
      <xdr:spPr>
        <a:xfrm>
          <a:off x="1219200" y="163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102</xdr:row>
      <xdr:rowOff>0</xdr:rowOff>
    </xdr:from>
    <xdr:ext cx="184731" cy="264560"/>
    <xdr:sp macro="" textlink="">
      <xdr:nvSpPr>
        <xdr:cNvPr id="22" name="TextBox 21">
          <a:extLst>
            <a:ext uri="{FF2B5EF4-FFF2-40B4-BE49-F238E27FC236}">
              <a16:creationId xmlns:a16="http://schemas.microsoft.com/office/drawing/2014/main" id="{46564A1B-F7B7-41CD-A2D6-05ABD5F2D005}"/>
            </a:ext>
          </a:extLst>
        </xdr:cNvPr>
        <xdr:cNvSpPr txBox="1"/>
      </xdr:nvSpPr>
      <xdr:spPr>
        <a:xfrm>
          <a:off x="1219200"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102</xdr:row>
      <xdr:rowOff>0</xdr:rowOff>
    </xdr:from>
    <xdr:ext cx="184731" cy="264560"/>
    <xdr:sp macro="" textlink="">
      <xdr:nvSpPr>
        <xdr:cNvPr id="23" name="TextBox 22">
          <a:extLst>
            <a:ext uri="{FF2B5EF4-FFF2-40B4-BE49-F238E27FC236}">
              <a16:creationId xmlns:a16="http://schemas.microsoft.com/office/drawing/2014/main" id="{3114AFD1-12E8-406F-A29B-BE07857FDF26}"/>
            </a:ext>
          </a:extLst>
        </xdr:cNvPr>
        <xdr:cNvSpPr txBox="1"/>
      </xdr:nvSpPr>
      <xdr:spPr>
        <a:xfrm>
          <a:off x="1219200"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103</xdr:row>
      <xdr:rowOff>0</xdr:rowOff>
    </xdr:from>
    <xdr:ext cx="184731" cy="264560"/>
    <xdr:sp macro="" textlink="">
      <xdr:nvSpPr>
        <xdr:cNvPr id="24" name="TextBox 23">
          <a:extLst>
            <a:ext uri="{FF2B5EF4-FFF2-40B4-BE49-F238E27FC236}">
              <a16:creationId xmlns:a16="http://schemas.microsoft.com/office/drawing/2014/main" id="{E7524595-DA9F-4368-BD18-C2CD78A06B39}"/>
            </a:ext>
          </a:extLst>
        </xdr:cNvPr>
        <xdr:cNvSpPr txBox="1"/>
      </xdr:nvSpPr>
      <xdr:spPr>
        <a:xfrm>
          <a:off x="1219200" y="1667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103</xdr:row>
      <xdr:rowOff>0</xdr:rowOff>
    </xdr:from>
    <xdr:ext cx="184731" cy="264560"/>
    <xdr:sp macro="" textlink="">
      <xdr:nvSpPr>
        <xdr:cNvPr id="25" name="TextBox 24">
          <a:extLst>
            <a:ext uri="{FF2B5EF4-FFF2-40B4-BE49-F238E27FC236}">
              <a16:creationId xmlns:a16="http://schemas.microsoft.com/office/drawing/2014/main" id="{72319317-4356-48CE-8A45-2FE65698C12C}"/>
            </a:ext>
          </a:extLst>
        </xdr:cNvPr>
        <xdr:cNvSpPr txBox="1"/>
      </xdr:nvSpPr>
      <xdr:spPr>
        <a:xfrm>
          <a:off x="1219200" y="1667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104</xdr:row>
      <xdr:rowOff>0</xdr:rowOff>
    </xdr:from>
    <xdr:ext cx="184731" cy="264560"/>
    <xdr:sp macro="" textlink="">
      <xdr:nvSpPr>
        <xdr:cNvPr id="26" name="TextBox 25">
          <a:extLst>
            <a:ext uri="{FF2B5EF4-FFF2-40B4-BE49-F238E27FC236}">
              <a16:creationId xmlns:a16="http://schemas.microsoft.com/office/drawing/2014/main" id="{8EA29C45-464E-4EE3-8583-CDD7E434B80F}"/>
            </a:ext>
          </a:extLst>
        </xdr:cNvPr>
        <xdr:cNvSpPr txBox="1"/>
      </xdr:nvSpPr>
      <xdr:spPr>
        <a:xfrm>
          <a:off x="1219200" y="168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104</xdr:row>
      <xdr:rowOff>0</xdr:rowOff>
    </xdr:from>
    <xdr:ext cx="184731" cy="264560"/>
    <xdr:sp macro="" textlink="">
      <xdr:nvSpPr>
        <xdr:cNvPr id="27" name="TextBox 26">
          <a:extLst>
            <a:ext uri="{FF2B5EF4-FFF2-40B4-BE49-F238E27FC236}">
              <a16:creationId xmlns:a16="http://schemas.microsoft.com/office/drawing/2014/main" id="{77677CB5-DF4D-4304-AAAD-756C89EFC788}"/>
            </a:ext>
          </a:extLst>
        </xdr:cNvPr>
        <xdr:cNvSpPr txBox="1"/>
      </xdr:nvSpPr>
      <xdr:spPr>
        <a:xfrm>
          <a:off x="1219200" y="168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28" name="TextBox 27">
          <a:extLst>
            <a:ext uri="{FF2B5EF4-FFF2-40B4-BE49-F238E27FC236}">
              <a16:creationId xmlns:a16="http://schemas.microsoft.com/office/drawing/2014/main" id="{10C381A9-EB34-4C19-B103-BD9F7F1F0B53}"/>
            </a:ext>
          </a:extLst>
        </xdr:cNvPr>
        <xdr:cNvSpPr txBox="1"/>
      </xdr:nvSpPr>
      <xdr:spPr>
        <a:xfrm>
          <a:off x="182880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98</xdr:row>
      <xdr:rowOff>0</xdr:rowOff>
    </xdr:from>
    <xdr:ext cx="184731" cy="264560"/>
    <xdr:sp macro="" textlink="">
      <xdr:nvSpPr>
        <xdr:cNvPr id="29" name="TextBox 28">
          <a:extLst>
            <a:ext uri="{FF2B5EF4-FFF2-40B4-BE49-F238E27FC236}">
              <a16:creationId xmlns:a16="http://schemas.microsoft.com/office/drawing/2014/main" id="{7EE298CA-3698-461C-A959-CEC7213DC61F}"/>
            </a:ext>
          </a:extLst>
        </xdr:cNvPr>
        <xdr:cNvSpPr txBox="1"/>
      </xdr:nvSpPr>
      <xdr:spPr>
        <a:xfrm>
          <a:off x="1828800"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303466"/>
    <xdr:sp macro="" textlink="">
      <xdr:nvSpPr>
        <xdr:cNvPr id="30" name="TextBox 29">
          <a:extLst>
            <a:ext uri="{FF2B5EF4-FFF2-40B4-BE49-F238E27FC236}">
              <a16:creationId xmlns:a16="http://schemas.microsoft.com/office/drawing/2014/main" id="{9B9EE0C4-7C0C-42D2-91FD-F3C6FF555294}"/>
            </a:ext>
          </a:extLst>
        </xdr:cNvPr>
        <xdr:cNvSpPr txBox="1"/>
      </xdr:nvSpPr>
      <xdr:spPr>
        <a:xfrm>
          <a:off x="1828800" y="160305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100</xdr:row>
      <xdr:rowOff>0</xdr:rowOff>
    </xdr:from>
    <xdr:ext cx="184731" cy="264560"/>
    <xdr:sp macro="" textlink="">
      <xdr:nvSpPr>
        <xdr:cNvPr id="31" name="TextBox 30">
          <a:extLst>
            <a:ext uri="{FF2B5EF4-FFF2-40B4-BE49-F238E27FC236}">
              <a16:creationId xmlns:a16="http://schemas.microsoft.com/office/drawing/2014/main" id="{BBF79D9E-31BD-4F55-B017-DA6BFFC34FCF}"/>
            </a:ext>
          </a:extLst>
        </xdr:cNvPr>
        <xdr:cNvSpPr txBox="1"/>
      </xdr:nvSpPr>
      <xdr:spPr>
        <a:xfrm>
          <a:off x="1828800"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100</xdr:row>
      <xdr:rowOff>0</xdr:rowOff>
    </xdr:from>
    <xdr:ext cx="184731" cy="264560"/>
    <xdr:sp macro="" textlink="">
      <xdr:nvSpPr>
        <xdr:cNvPr id="32" name="TextBox 31">
          <a:extLst>
            <a:ext uri="{FF2B5EF4-FFF2-40B4-BE49-F238E27FC236}">
              <a16:creationId xmlns:a16="http://schemas.microsoft.com/office/drawing/2014/main" id="{61B3E058-9F33-48E2-AE2D-44993458C057}"/>
            </a:ext>
          </a:extLst>
        </xdr:cNvPr>
        <xdr:cNvSpPr txBox="1"/>
      </xdr:nvSpPr>
      <xdr:spPr>
        <a:xfrm>
          <a:off x="1828800"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33" name="TextBox 32">
          <a:extLst>
            <a:ext uri="{FF2B5EF4-FFF2-40B4-BE49-F238E27FC236}">
              <a16:creationId xmlns:a16="http://schemas.microsoft.com/office/drawing/2014/main" id="{85BC52BC-10EF-4D51-BCA3-2D738EFAAAE3}"/>
            </a:ext>
          </a:extLst>
        </xdr:cNvPr>
        <xdr:cNvSpPr txBox="1"/>
      </xdr:nvSpPr>
      <xdr:spPr>
        <a:xfrm>
          <a:off x="1828800" y="163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34" name="TextBox 33">
          <a:extLst>
            <a:ext uri="{FF2B5EF4-FFF2-40B4-BE49-F238E27FC236}">
              <a16:creationId xmlns:a16="http://schemas.microsoft.com/office/drawing/2014/main" id="{34539701-D6EE-4E35-9242-DA3C1A826623}"/>
            </a:ext>
          </a:extLst>
        </xdr:cNvPr>
        <xdr:cNvSpPr txBox="1"/>
      </xdr:nvSpPr>
      <xdr:spPr>
        <a:xfrm>
          <a:off x="1828800" y="163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35" name="TextBox 34">
          <a:extLst>
            <a:ext uri="{FF2B5EF4-FFF2-40B4-BE49-F238E27FC236}">
              <a16:creationId xmlns:a16="http://schemas.microsoft.com/office/drawing/2014/main" id="{CBFF872F-4767-4165-9C16-D0CE585B7078}"/>
            </a:ext>
          </a:extLst>
        </xdr:cNvPr>
        <xdr:cNvSpPr txBox="1"/>
      </xdr:nvSpPr>
      <xdr:spPr>
        <a:xfrm>
          <a:off x="1828800"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36" name="TextBox 35">
          <a:extLst>
            <a:ext uri="{FF2B5EF4-FFF2-40B4-BE49-F238E27FC236}">
              <a16:creationId xmlns:a16="http://schemas.microsoft.com/office/drawing/2014/main" id="{BCC52896-47A8-42C1-9540-A61849995C69}"/>
            </a:ext>
          </a:extLst>
        </xdr:cNvPr>
        <xdr:cNvSpPr txBox="1"/>
      </xdr:nvSpPr>
      <xdr:spPr>
        <a:xfrm>
          <a:off x="1828800"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37" name="TextBox 36">
          <a:extLst>
            <a:ext uri="{FF2B5EF4-FFF2-40B4-BE49-F238E27FC236}">
              <a16:creationId xmlns:a16="http://schemas.microsoft.com/office/drawing/2014/main" id="{35929F96-FE58-4B1B-B279-0DF1D077C45F}"/>
            </a:ext>
          </a:extLst>
        </xdr:cNvPr>
        <xdr:cNvSpPr txBox="1"/>
      </xdr:nvSpPr>
      <xdr:spPr>
        <a:xfrm>
          <a:off x="1828800" y="1667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38" name="TextBox 37">
          <a:extLst>
            <a:ext uri="{FF2B5EF4-FFF2-40B4-BE49-F238E27FC236}">
              <a16:creationId xmlns:a16="http://schemas.microsoft.com/office/drawing/2014/main" id="{B520BE27-820E-4783-A43E-2FC637A9F2EA}"/>
            </a:ext>
          </a:extLst>
        </xdr:cNvPr>
        <xdr:cNvSpPr txBox="1"/>
      </xdr:nvSpPr>
      <xdr:spPr>
        <a:xfrm>
          <a:off x="1828800" y="1667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104</xdr:row>
      <xdr:rowOff>0</xdr:rowOff>
    </xdr:from>
    <xdr:ext cx="184731" cy="264560"/>
    <xdr:sp macro="" textlink="">
      <xdr:nvSpPr>
        <xdr:cNvPr id="39" name="TextBox 38">
          <a:extLst>
            <a:ext uri="{FF2B5EF4-FFF2-40B4-BE49-F238E27FC236}">
              <a16:creationId xmlns:a16="http://schemas.microsoft.com/office/drawing/2014/main" id="{8D9A049D-BF75-4265-8FC7-09BA59D03739}"/>
            </a:ext>
          </a:extLst>
        </xdr:cNvPr>
        <xdr:cNvSpPr txBox="1"/>
      </xdr:nvSpPr>
      <xdr:spPr>
        <a:xfrm>
          <a:off x="1828800" y="168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104</xdr:row>
      <xdr:rowOff>0</xdr:rowOff>
    </xdr:from>
    <xdr:ext cx="184731" cy="264560"/>
    <xdr:sp macro="" textlink="">
      <xdr:nvSpPr>
        <xdr:cNvPr id="40" name="TextBox 39">
          <a:extLst>
            <a:ext uri="{FF2B5EF4-FFF2-40B4-BE49-F238E27FC236}">
              <a16:creationId xmlns:a16="http://schemas.microsoft.com/office/drawing/2014/main" id="{9C823A6E-A1BD-44DD-A551-13FF419CEAC9}"/>
            </a:ext>
          </a:extLst>
        </xdr:cNvPr>
        <xdr:cNvSpPr txBox="1"/>
      </xdr:nvSpPr>
      <xdr:spPr>
        <a:xfrm>
          <a:off x="1828800" y="168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41" name="TextBox 40">
          <a:extLst>
            <a:ext uri="{FF2B5EF4-FFF2-40B4-BE49-F238E27FC236}">
              <a16:creationId xmlns:a16="http://schemas.microsoft.com/office/drawing/2014/main" id="{6B113A70-1C01-430A-B605-A8D63CDE1E27}"/>
            </a:ext>
          </a:extLst>
        </xdr:cNvPr>
        <xdr:cNvSpPr txBox="1"/>
      </xdr:nvSpPr>
      <xdr:spPr>
        <a:xfrm>
          <a:off x="1215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97</xdr:row>
      <xdr:rowOff>0</xdr:rowOff>
    </xdr:from>
    <xdr:ext cx="192763" cy="264560"/>
    <xdr:sp macro="" textlink="">
      <xdr:nvSpPr>
        <xdr:cNvPr id="42" name="TextBox 41">
          <a:extLst>
            <a:ext uri="{FF2B5EF4-FFF2-40B4-BE49-F238E27FC236}">
              <a16:creationId xmlns:a16="http://schemas.microsoft.com/office/drawing/2014/main" id="{B2168152-C1CC-4E99-9662-2188F348A205}"/>
            </a:ext>
          </a:extLst>
        </xdr:cNvPr>
        <xdr:cNvSpPr txBox="1"/>
      </xdr:nvSpPr>
      <xdr:spPr>
        <a:xfrm>
          <a:off x="18249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97</xdr:row>
      <xdr:rowOff>0</xdr:rowOff>
    </xdr:from>
    <xdr:ext cx="192763" cy="264560"/>
    <xdr:sp macro="" textlink="">
      <xdr:nvSpPr>
        <xdr:cNvPr id="43" name="TextBox 42">
          <a:extLst>
            <a:ext uri="{FF2B5EF4-FFF2-40B4-BE49-F238E27FC236}">
              <a16:creationId xmlns:a16="http://schemas.microsoft.com/office/drawing/2014/main" id="{ABBFE631-A5C9-49CB-B4F5-0B973966F0C0}"/>
            </a:ext>
          </a:extLst>
        </xdr:cNvPr>
        <xdr:cNvSpPr txBox="1"/>
      </xdr:nvSpPr>
      <xdr:spPr>
        <a:xfrm>
          <a:off x="24345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3148965</xdr:colOff>
      <xdr:row>98</xdr:row>
      <xdr:rowOff>0</xdr:rowOff>
    </xdr:from>
    <xdr:ext cx="183125" cy="264560"/>
    <xdr:sp macro="" textlink="">
      <xdr:nvSpPr>
        <xdr:cNvPr id="44" name="TextBox 43">
          <a:extLst>
            <a:ext uri="{FF2B5EF4-FFF2-40B4-BE49-F238E27FC236}">
              <a16:creationId xmlns:a16="http://schemas.microsoft.com/office/drawing/2014/main" id="{E4D547EC-08B6-4664-8C9E-EA634775069E}"/>
            </a:ext>
          </a:extLst>
        </xdr:cNvPr>
        <xdr:cNvSpPr txBox="1"/>
      </xdr:nvSpPr>
      <xdr:spPr>
        <a:xfrm>
          <a:off x="605790" y="158686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98</xdr:row>
      <xdr:rowOff>0</xdr:rowOff>
    </xdr:from>
    <xdr:ext cx="184731" cy="271710"/>
    <xdr:sp macro="" textlink="">
      <xdr:nvSpPr>
        <xdr:cNvPr id="45" name="TextBox 44">
          <a:extLst>
            <a:ext uri="{FF2B5EF4-FFF2-40B4-BE49-F238E27FC236}">
              <a16:creationId xmlns:a16="http://schemas.microsoft.com/office/drawing/2014/main" id="{8296869E-FFB9-4DFC-B836-A9843B49993E}"/>
            </a:ext>
          </a:extLst>
        </xdr:cNvPr>
        <xdr:cNvSpPr txBox="1"/>
      </xdr:nvSpPr>
      <xdr:spPr>
        <a:xfrm>
          <a:off x="331470" y="158686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3139440</xdr:colOff>
      <xdr:row>65</xdr:row>
      <xdr:rowOff>0</xdr:rowOff>
    </xdr:from>
    <xdr:ext cx="192763" cy="264560"/>
    <xdr:sp macro="" textlink="">
      <xdr:nvSpPr>
        <xdr:cNvPr id="46" name="TextBox 45">
          <a:extLst>
            <a:ext uri="{FF2B5EF4-FFF2-40B4-BE49-F238E27FC236}">
              <a16:creationId xmlns:a16="http://schemas.microsoft.com/office/drawing/2014/main" id="{E13C00C1-2946-48A8-A2EB-E02EC6CD19BB}"/>
            </a:ext>
          </a:extLst>
        </xdr:cNvPr>
        <xdr:cNvSpPr txBox="1"/>
      </xdr:nvSpPr>
      <xdr:spPr>
        <a:xfrm>
          <a:off x="3139440"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47" name="TextBox 46">
          <a:extLst>
            <a:ext uri="{FF2B5EF4-FFF2-40B4-BE49-F238E27FC236}">
              <a16:creationId xmlns:a16="http://schemas.microsoft.com/office/drawing/2014/main" id="{5A6D8046-0604-42EC-A2B9-F1C28277A271}"/>
            </a:ext>
          </a:extLst>
        </xdr:cNvPr>
        <xdr:cNvSpPr txBox="1"/>
      </xdr:nvSpPr>
      <xdr:spPr>
        <a:xfrm>
          <a:off x="3139440" y="16040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303466"/>
    <xdr:sp macro="" textlink="">
      <xdr:nvSpPr>
        <xdr:cNvPr id="48" name="TextBox 47">
          <a:extLst>
            <a:ext uri="{FF2B5EF4-FFF2-40B4-BE49-F238E27FC236}">
              <a16:creationId xmlns:a16="http://schemas.microsoft.com/office/drawing/2014/main" id="{71604D82-C57F-4DF7-ABD5-FD2F75DA7A97}"/>
            </a:ext>
          </a:extLst>
        </xdr:cNvPr>
        <xdr:cNvSpPr txBox="1"/>
      </xdr:nvSpPr>
      <xdr:spPr>
        <a:xfrm>
          <a:off x="3139440" y="162020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49" name="TextBox 48">
          <a:extLst>
            <a:ext uri="{FF2B5EF4-FFF2-40B4-BE49-F238E27FC236}">
              <a16:creationId xmlns:a16="http://schemas.microsoft.com/office/drawing/2014/main" id="{0EC17379-01A2-45BD-BB5C-88127549764C}"/>
            </a:ext>
          </a:extLst>
        </xdr:cNvPr>
        <xdr:cNvSpPr txBox="1"/>
      </xdr:nvSpPr>
      <xdr:spPr>
        <a:xfrm>
          <a:off x="3139440" y="16363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50" name="TextBox 49">
          <a:extLst>
            <a:ext uri="{FF2B5EF4-FFF2-40B4-BE49-F238E27FC236}">
              <a16:creationId xmlns:a16="http://schemas.microsoft.com/office/drawing/2014/main" id="{F358F8F5-CF03-4CF3-A536-5965999CA5B8}"/>
            </a:ext>
          </a:extLst>
        </xdr:cNvPr>
        <xdr:cNvSpPr txBox="1"/>
      </xdr:nvSpPr>
      <xdr:spPr>
        <a:xfrm>
          <a:off x="3139440" y="16363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51" name="TextBox 50">
          <a:extLst>
            <a:ext uri="{FF2B5EF4-FFF2-40B4-BE49-F238E27FC236}">
              <a16:creationId xmlns:a16="http://schemas.microsoft.com/office/drawing/2014/main" id="{94817648-A152-4BD8-8549-3E1C6E97231D}"/>
            </a:ext>
          </a:extLst>
        </xdr:cNvPr>
        <xdr:cNvSpPr txBox="1"/>
      </xdr:nvSpPr>
      <xdr:spPr>
        <a:xfrm>
          <a:off x="3139440" y="16525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52" name="TextBox 51">
          <a:extLst>
            <a:ext uri="{FF2B5EF4-FFF2-40B4-BE49-F238E27FC236}">
              <a16:creationId xmlns:a16="http://schemas.microsoft.com/office/drawing/2014/main" id="{E726ED7F-ACDF-4683-89AE-FD48F30FD484}"/>
            </a:ext>
          </a:extLst>
        </xdr:cNvPr>
        <xdr:cNvSpPr txBox="1"/>
      </xdr:nvSpPr>
      <xdr:spPr>
        <a:xfrm>
          <a:off x="3139440" y="16525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53" name="TextBox 52">
          <a:extLst>
            <a:ext uri="{FF2B5EF4-FFF2-40B4-BE49-F238E27FC236}">
              <a16:creationId xmlns:a16="http://schemas.microsoft.com/office/drawing/2014/main" id="{63863D42-12AA-44EB-9FDF-6AC500CFD41E}"/>
            </a:ext>
          </a:extLst>
        </xdr:cNvPr>
        <xdr:cNvSpPr txBox="1"/>
      </xdr:nvSpPr>
      <xdr:spPr>
        <a:xfrm>
          <a:off x="3139440" y="16687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54" name="TextBox 53">
          <a:extLst>
            <a:ext uri="{FF2B5EF4-FFF2-40B4-BE49-F238E27FC236}">
              <a16:creationId xmlns:a16="http://schemas.microsoft.com/office/drawing/2014/main" id="{0922BF25-637D-47D1-802D-6FFF62E51F28}"/>
            </a:ext>
          </a:extLst>
        </xdr:cNvPr>
        <xdr:cNvSpPr txBox="1"/>
      </xdr:nvSpPr>
      <xdr:spPr>
        <a:xfrm>
          <a:off x="3139440" y="16687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55" name="TextBox 54">
          <a:extLst>
            <a:ext uri="{FF2B5EF4-FFF2-40B4-BE49-F238E27FC236}">
              <a16:creationId xmlns:a16="http://schemas.microsoft.com/office/drawing/2014/main" id="{6A4B3AB5-AA82-4134-AFA9-49F0F9721491}"/>
            </a:ext>
          </a:extLst>
        </xdr:cNvPr>
        <xdr:cNvSpPr txBox="1"/>
      </xdr:nvSpPr>
      <xdr:spPr>
        <a:xfrm>
          <a:off x="3139440" y="16849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56" name="TextBox 55">
          <a:extLst>
            <a:ext uri="{FF2B5EF4-FFF2-40B4-BE49-F238E27FC236}">
              <a16:creationId xmlns:a16="http://schemas.microsoft.com/office/drawing/2014/main" id="{D64EC0BB-1FD5-46A5-9799-DE20DED5E798}"/>
            </a:ext>
          </a:extLst>
        </xdr:cNvPr>
        <xdr:cNvSpPr txBox="1"/>
      </xdr:nvSpPr>
      <xdr:spPr>
        <a:xfrm>
          <a:off x="3139440" y="16849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57" name="TextBox 56">
          <a:extLst>
            <a:ext uri="{FF2B5EF4-FFF2-40B4-BE49-F238E27FC236}">
              <a16:creationId xmlns:a16="http://schemas.microsoft.com/office/drawing/2014/main" id="{E9794146-35C1-4423-BBD7-5CDF08E66E4A}"/>
            </a:ext>
          </a:extLst>
        </xdr:cNvPr>
        <xdr:cNvSpPr txBox="1"/>
      </xdr:nvSpPr>
      <xdr:spPr>
        <a:xfrm>
          <a:off x="3139440" y="17011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58" name="TextBox 57">
          <a:extLst>
            <a:ext uri="{FF2B5EF4-FFF2-40B4-BE49-F238E27FC236}">
              <a16:creationId xmlns:a16="http://schemas.microsoft.com/office/drawing/2014/main" id="{CBFBDB37-380A-4BE9-A382-EB1E7D3ACE80}"/>
            </a:ext>
          </a:extLst>
        </xdr:cNvPr>
        <xdr:cNvSpPr txBox="1"/>
      </xdr:nvSpPr>
      <xdr:spPr>
        <a:xfrm>
          <a:off x="3139440" y="17011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59" name="TextBox 58">
          <a:extLst>
            <a:ext uri="{FF2B5EF4-FFF2-40B4-BE49-F238E27FC236}">
              <a16:creationId xmlns:a16="http://schemas.microsoft.com/office/drawing/2014/main" id="{F10C7EEF-0774-4DD2-BD6D-0C21FB68EBE4}"/>
            </a:ext>
          </a:extLst>
        </xdr:cNvPr>
        <xdr:cNvSpPr txBox="1"/>
      </xdr:nvSpPr>
      <xdr:spPr>
        <a:xfrm>
          <a:off x="6353175" y="1587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60" name="TextBox 59">
          <a:extLst>
            <a:ext uri="{FF2B5EF4-FFF2-40B4-BE49-F238E27FC236}">
              <a16:creationId xmlns:a16="http://schemas.microsoft.com/office/drawing/2014/main" id="{2C90C841-3B66-4B3B-A5C0-C04E99B315E2}"/>
            </a:ext>
          </a:extLst>
        </xdr:cNvPr>
        <xdr:cNvSpPr txBox="1"/>
      </xdr:nvSpPr>
      <xdr:spPr>
        <a:xfrm>
          <a:off x="6353175" y="160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67</xdr:row>
      <xdr:rowOff>0</xdr:rowOff>
    </xdr:from>
    <xdr:ext cx="184731" cy="303466"/>
    <xdr:sp macro="" textlink="">
      <xdr:nvSpPr>
        <xdr:cNvPr id="61" name="TextBox 60">
          <a:extLst>
            <a:ext uri="{FF2B5EF4-FFF2-40B4-BE49-F238E27FC236}">
              <a16:creationId xmlns:a16="http://schemas.microsoft.com/office/drawing/2014/main" id="{2BB66FD7-45D3-4682-A01B-4529180E371F}"/>
            </a:ext>
          </a:extLst>
        </xdr:cNvPr>
        <xdr:cNvSpPr txBox="1"/>
      </xdr:nvSpPr>
      <xdr:spPr>
        <a:xfrm>
          <a:off x="6353175" y="16202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68</xdr:row>
      <xdr:rowOff>0</xdr:rowOff>
    </xdr:from>
    <xdr:ext cx="184731" cy="264560"/>
    <xdr:sp macro="" textlink="">
      <xdr:nvSpPr>
        <xdr:cNvPr id="62" name="TextBox 61">
          <a:extLst>
            <a:ext uri="{FF2B5EF4-FFF2-40B4-BE49-F238E27FC236}">
              <a16:creationId xmlns:a16="http://schemas.microsoft.com/office/drawing/2014/main" id="{749A87EE-FF8D-4AA3-98F8-E11633A27553}"/>
            </a:ext>
          </a:extLst>
        </xdr:cNvPr>
        <xdr:cNvSpPr txBox="1"/>
      </xdr:nvSpPr>
      <xdr:spPr>
        <a:xfrm>
          <a:off x="635317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68</xdr:row>
      <xdr:rowOff>0</xdr:rowOff>
    </xdr:from>
    <xdr:ext cx="184731" cy="264560"/>
    <xdr:sp macro="" textlink="">
      <xdr:nvSpPr>
        <xdr:cNvPr id="63" name="TextBox 62">
          <a:extLst>
            <a:ext uri="{FF2B5EF4-FFF2-40B4-BE49-F238E27FC236}">
              <a16:creationId xmlns:a16="http://schemas.microsoft.com/office/drawing/2014/main" id="{CEA70EF3-06B4-4E18-82A6-A9D1B66A982E}"/>
            </a:ext>
          </a:extLst>
        </xdr:cNvPr>
        <xdr:cNvSpPr txBox="1"/>
      </xdr:nvSpPr>
      <xdr:spPr>
        <a:xfrm>
          <a:off x="635317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64" name="TextBox 63">
          <a:extLst>
            <a:ext uri="{FF2B5EF4-FFF2-40B4-BE49-F238E27FC236}">
              <a16:creationId xmlns:a16="http://schemas.microsoft.com/office/drawing/2014/main" id="{4318A07A-3A62-4506-AF3D-B3F04E89FA9E}"/>
            </a:ext>
          </a:extLst>
        </xdr:cNvPr>
        <xdr:cNvSpPr txBox="1"/>
      </xdr:nvSpPr>
      <xdr:spPr>
        <a:xfrm>
          <a:off x="635317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65" name="TextBox 64">
          <a:extLst>
            <a:ext uri="{FF2B5EF4-FFF2-40B4-BE49-F238E27FC236}">
              <a16:creationId xmlns:a16="http://schemas.microsoft.com/office/drawing/2014/main" id="{159EB7DD-62FD-43B3-A6CF-AC1363237B32}"/>
            </a:ext>
          </a:extLst>
        </xdr:cNvPr>
        <xdr:cNvSpPr txBox="1"/>
      </xdr:nvSpPr>
      <xdr:spPr>
        <a:xfrm>
          <a:off x="635317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66" name="TextBox 65">
          <a:extLst>
            <a:ext uri="{FF2B5EF4-FFF2-40B4-BE49-F238E27FC236}">
              <a16:creationId xmlns:a16="http://schemas.microsoft.com/office/drawing/2014/main" id="{6D94DB9B-F57D-4C67-A18A-E68E46A3975E}"/>
            </a:ext>
          </a:extLst>
        </xdr:cNvPr>
        <xdr:cNvSpPr txBox="1"/>
      </xdr:nvSpPr>
      <xdr:spPr>
        <a:xfrm>
          <a:off x="635317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67" name="TextBox 66">
          <a:extLst>
            <a:ext uri="{FF2B5EF4-FFF2-40B4-BE49-F238E27FC236}">
              <a16:creationId xmlns:a16="http://schemas.microsoft.com/office/drawing/2014/main" id="{E42C752C-16D1-48AF-93CC-7C945216AAA4}"/>
            </a:ext>
          </a:extLst>
        </xdr:cNvPr>
        <xdr:cNvSpPr txBox="1"/>
      </xdr:nvSpPr>
      <xdr:spPr>
        <a:xfrm>
          <a:off x="635317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68" name="TextBox 67">
          <a:extLst>
            <a:ext uri="{FF2B5EF4-FFF2-40B4-BE49-F238E27FC236}">
              <a16:creationId xmlns:a16="http://schemas.microsoft.com/office/drawing/2014/main" id="{59BAAEE7-3F40-49CC-A2FB-05AC78DBA725}"/>
            </a:ext>
          </a:extLst>
        </xdr:cNvPr>
        <xdr:cNvSpPr txBox="1"/>
      </xdr:nvSpPr>
      <xdr:spPr>
        <a:xfrm>
          <a:off x="635317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69" name="TextBox 68">
          <a:extLst>
            <a:ext uri="{FF2B5EF4-FFF2-40B4-BE49-F238E27FC236}">
              <a16:creationId xmlns:a16="http://schemas.microsoft.com/office/drawing/2014/main" id="{FCB118CF-E6A8-4F21-99DA-8AD5E4A9B709}"/>
            </a:ext>
          </a:extLst>
        </xdr:cNvPr>
        <xdr:cNvSpPr txBox="1"/>
      </xdr:nvSpPr>
      <xdr:spPr>
        <a:xfrm>
          <a:off x="635317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70" name="TextBox 69">
          <a:extLst>
            <a:ext uri="{FF2B5EF4-FFF2-40B4-BE49-F238E27FC236}">
              <a16:creationId xmlns:a16="http://schemas.microsoft.com/office/drawing/2014/main" id="{92FFA09C-BF92-4B2F-9353-D5BFF5FC1069}"/>
            </a:ext>
          </a:extLst>
        </xdr:cNvPr>
        <xdr:cNvSpPr txBox="1"/>
      </xdr:nvSpPr>
      <xdr:spPr>
        <a:xfrm>
          <a:off x="635317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71" name="TextBox 70">
          <a:extLst>
            <a:ext uri="{FF2B5EF4-FFF2-40B4-BE49-F238E27FC236}">
              <a16:creationId xmlns:a16="http://schemas.microsoft.com/office/drawing/2014/main" id="{9F132985-D4FB-4147-90C4-86884422F1DE}"/>
            </a:ext>
          </a:extLst>
        </xdr:cNvPr>
        <xdr:cNvSpPr txBox="1"/>
      </xdr:nvSpPr>
      <xdr:spPr>
        <a:xfrm>
          <a:off x="635317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72" name="TextBox 71">
          <a:extLst>
            <a:ext uri="{FF2B5EF4-FFF2-40B4-BE49-F238E27FC236}">
              <a16:creationId xmlns:a16="http://schemas.microsoft.com/office/drawing/2014/main" id="{4AE7C14E-EFD9-49EB-92C0-A74F243D4CBF}"/>
            </a:ext>
          </a:extLst>
        </xdr:cNvPr>
        <xdr:cNvSpPr txBox="1"/>
      </xdr:nvSpPr>
      <xdr:spPr>
        <a:xfrm>
          <a:off x="7820025" y="1587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73" name="TextBox 72">
          <a:extLst>
            <a:ext uri="{FF2B5EF4-FFF2-40B4-BE49-F238E27FC236}">
              <a16:creationId xmlns:a16="http://schemas.microsoft.com/office/drawing/2014/main" id="{B7E71A2D-4063-43FF-864F-B6DE272553CD}"/>
            </a:ext>
          </a:extLst>
        </xdr:cNvPr>
        <xdr:cNvSpPr txBox="1"/>
      </xdr:nvSpPr>
      <xdr:spPr>
        <a:xfrm>
          <a:off x="7820025" y="160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67</xdr:row>
      <xdr:rowOff>0</xdr:rowOff>
    </xdr:from>
    <xdr:ext cx="184731" cy="303466"/>
    <xdr:sp macro="" textlink="">
      <xdr:nvSpPr>
        <xdr:cNvPr id="74" name="TextBox 73">
          <a:extLst>
            <a:ext uri="{FF2B5EF4-FFF2-40B4-BE49-F238E27FC236}">
              <a16:creationId xmlns:a16="http://schemas.microsoft.com/office/drawing/2014/main" id="{7BF081AB-E27B-4F92-8979-2E42E0ACF6D8}"/>
            </a:ext>
          </a:extLst>
        </xdr:cNvPr>
        <xdr:cNvSpPr txBox="1"/>
      </xdr:nvSpPr>
      <xdr:spPr>
        <a:xfrm>
          <a:off x="7820025" y="16202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68</xdr:row>
      <xdr:rowOff>0</xdr:rowOff>
    </xdr:from>
    <xdr:ext cx="184731" cy="264560"/>
    <xdr:sp macro="" textlink="">
      <xdr:nvSpPr>
        <xdr:cNvPr id="75" name="TextBox 74">
          <a:extLst>
            <a:ext uri="{FF2B5EF4-FFF2-40B4-BE49-F238E27FC236}">
              <a16:creationId xmlns:a16="http://schemas.microsoft.com/office/drawing/2014/main" id="{2DE1E17E-9170-43E7-BB07-18D9086F1F61}"/>
            </a:ext>
          </a:extLst>
        </xdr:cNvPr>
        <xdr:cNvSpPr txBox="1"/>
      </xdr:nvSpPr>
      <xdr:spPr>
        <a:xfrm>
          <a:off x="782002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68</xdr:row>
      <xdr:rowOff>0</xdr:rowOff>
    </xdr:from>
    <xdr:ext cx="184731" cy="264560"/>
    <xdr:sp macro="" textlink="">
      <xdr:nvSpPr>
        <xdr:cNvPr id="76" name="TextBox 75">
          <a:extLst>
            <a:ext uri="{FF2B5EF4-FFF2-40B4-BE49-F238E27FC236}">
              <a16:creationId xmlns:a16="http://schemas.microsoft.com/office/drawing/2014/main" id="{90D5ED24-F315-4C17-BDC9-A0E18D477E8F}"/>
            </a:ext>
          </a:extLst>
        </xdr:cNvPr>
        <xdr:cNvSpPr txBox="1"/>
      </xdr:nvSpPr>
      <xdr:spPr>
        <a:xfrm>
          <a:off x="782002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77" name="TextBox 76">
          <a:extLst>
            <a:ext uri="{FF2B5EF4-FFF2-40B4-BE49-F238E27FC236}">
              <a16:creationId xmlns:a16="http://schemas.microsoft.com/office/drawing/2014/main" id="{C68E7E8A-3A2E-4B5F-96B2-515CFF0E827D}"/>
            </a:ext>
          </a:extLst>
        </xdr:cNvPr>
        <xdr:cNvSpPr txBox="1"/>
      </xdr:nvSpPr>
      <xdr:spPr>
        <a:xfrm>
          <a:off x="782002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78" name="TextBox 77">
          <a:extLst>
            <a:ext uri="{FF2B5EF4-FFF2-40B4-BE49-F238E27FC236}">
              <a16:creationId xmlns:a16="http://schemas.microsoft.com/office/drawing/2014/main" id="{A696377D-F0F5-4104-BB29-0C11E9FBA88E}"/>
            </a:ext>
          </a:extLst>
        </xdr:cNvPr>
        <xdr:cNvSpPr txBox="1"/>
      </xdr:nvSpPr>
      <xdr:spPr>
        <a:xfrm>
          <a:off x="782002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79" name="TextBox 78">
          <a:extLst>
            <a:ext uri="{FF2B5EF4-FFF2-40B4-BE49-F238E27FC236}">
              <a16:creationId xmlns:a16="http://schemas.microsoft.com/office/drawing/2014/main" id="{F5467DBA-A7A1-48D9-A916-F011553D8564}"/>
            </a:ext>
          </a:extLst>
        </xdr:cNvPr>
        <xdr:cNvSpPr txBox="1"/>
      </xdr:nvSpPr>
      <xdr:spPr>
        <a:xfrm>
          <a:off x="782002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80" name="TextBox 79">
          <a:extLst>
            <a:ext uri="{FF2B5EF4-FFF2-40B4-BE49-F238E27FC236}">
              <a16:creationId xmlns:a16="http://schemas.microsoft.com/office/drawing/2014/main" id="{5B6469B1-A285-4B82-8EFA-3A12C52085E0}"/>
            </a:ext>
          </a:extLst>
        </xdr:cNvPr>
        <xdr:cNvSpPr txBox="1"/>
      </xdr:nvSpPr>
      <xdr:spPr>
        <a:xfrm>
          <a:off x="782002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81" name="TextBox 80">
          <a:extLst>
            <a:ext uri="{FF2B5EF4-FFF2-40B4-BE49-F238E27FC236}">
              <a16:creationId xmlns:a16="http://schemas.microsoft.com/office/drawing/2014/main" id="{8BB7285D-1BDA-48BD-90CD-71546AD12FD7}"/>
            </a:ext>
          </a:extLst>
        </xdr:cNvPr>
        <xdr:cNvSpPr txBox="1"/>
      </xdr:nvSpPr>
      <xdr:spPr>
        <a:xfrm>
          <a:off x="782002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82" name="TextBox 81">
          <a:extLst>
            <a:ext uri="{FF2B5EF4-FFF2-40B4-BE49-F238E27FC236}">
              <a16:creationId xmlns:a16="http://schemas.microsoft.com/office/drawing/2014/main" id="{82FABE76-E5B2-4751-9DF5-B68BBB6CFC42}"/>
            </a:ext>
          </a:extLst>
        </xdr:cNvPr>
        <xdr:cNvSpPr txBox="1"/>
      </xdr:nvSpPr>
      <xdr:spPr>
        <a:xfrm>
          <a:off x="782002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83" name="TextBox 82">
          <a:extLst>
            <a:ext uri="{FF2B5EF4-FFF2-40B4-BE49-F238E27FC236}">
              <a16:creationId xmlns:a16="http://schemas.microsoft.com/office/drawing/2014/main" id="{E9F8C6F2-2BFA-4D2B-8F24-F97BF147728E}"/>
            </a:ext>
          </a:extLst>
        </xdr:cNvPr>
        <xdr:cNvSpPr txBox="1"/>
      </xdr:nvSpPr>
      <xdr:spPr>
        <a:xfrm>
          <a:off x="782002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84" name="TextBox 83">
          <a:extLst>
            <a:ext uri="{FF2B5EF4-FFF2-40B4-BE49-F238E27FC236}">
              <a16:creationId xmlns:a16="http://schemas.microsoft.com/office/drawing/2014/main" id="{6D6E502E-BBFA-4294-BA06-05217C068BF2}"/>
            </a:ext>
          </a:extLst>
        </xdr:cNvPr>
        <xdr:cNvSpPr txBox="1"/>
      </xdr:nvSpPr>
      <xdr:spPr>
        <a:xfrm>
          <a:off x="782002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65</xdr:row>
      <xdr:rowOff>0</xdr:rowOff>
    </xdr:from>
    <xdr:ext cx="192763" cy="264560"/>
    <xdr:sp macro="" textlink="">
      <xdr:nvSpPr>
        <xdr:cNvPr id="85" name="TextBox 84">
          <a:extLst>
            <a:ext uri="{FF2B5EF4-FFF2-40B4-BE49-F238E27FC236}">
              <a16:creationId xmlns:a16="http://schemas.microsoft.com/office/drawing/2014/main" id="{6F43EA14-076C-47FC-843A-CED71E1C74E5}"/>
            </a:ext>
          </a:extLst>
        </xdr:cNvPr>
        <xdr:cNvSpPr txBox="1"/>
      </xdr:nvSpPr>
      <xdr:spPr>
        <a:xfrm>
          <a:off x="634936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65</xdr:row>
      <xdr:rowOff>0</xdr:rowOff>
    </xdr:from>
    <xdr:ext cx="192763" cy="264560"/>
    <xdr:sp macro="" textlink="">
      <xdr:nvSpPr>
        <xdr:cNvPr id="86" name="TextBox 85">
          <a:extLst>
            <a:ext uri="{FF2B5EF4-FFF2-40B4-BE49-F238E27FC236}">
              <a16:creationId xmlns:a16="http://schemas.microsoft.com/office/drawing/2014/main" id="{B839E8B8-EA5E-4399-A1B2-4298084FB419}"/>
            </a:ext>
          </a:extLst>
        </xdr:cNvPr>
        <xdr:cNvSpPr txBox="1"/>
      </xdr:nvSpPr>
      <xdr:spPr>
        <a:xfrm>
          <a:off x="781621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65</xdr:row>
      <xdr:rowOff>0</xdr:rowOff>
    </xdr:from>
    <xdr:ext cx="192763" cy="264560"/>
    <xdr:sp macro="" textlink="">
      <xdr:nvSpPr>
        <xdr:cNvPr id="87" name="TextBox 86">
          <a:extLst>
            <a:ext uri="{FF2B5EF4-FFF2-40B4-BE49-F238E27FC236}">
              <a16:creationId xmlns:a16="http://schemas.microsoft.com/office/drawing/2014/main" id="{8EC8EB24-5A1B-4269-80D2-587397CBB288}"/>
            </a:ext>
          </a:extLst>
        </xdr:cNvPr>
        <xdr:cNvSpPr txBox="1"/>
      </xdr:nvSpPr>
      <xdr:spPr>
        <a:xfrm>
          <a:off x="928306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66</xdr:row>
      <xdr:rowOff>0</xdr:rowOff>
    </xdr:from>
    <xdr:ext cx="183125" cy="264560"/>
    <xdr:sp macro="" textlink="">
      <xdr:nvSpPr>
        <xdr:cNvPr id="88" name="TextBox 87">
          <a:extLst>
            <a:ext uri="{FF2B5EF4-FFF2-40B4-BE49-F238E27FC236}">
              <a16:creationId xmlns:a16="http://schemas.microsoft.com/office/drawing/2014/main" id="{DD6764B4-C790-4791-95B2-0DCB0C1DF718}"/>
            </a:ext>
          </a:extLst>
        </xdr:cNvPr>
        <xdr:cNvSpPr txBox="1"/>
      </xdr:nvSpPr>
      <xdr:spPr>
        <a:xfrm>
          <a:off x="3148965" y="160401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66</xdr:row>
      <xdr:rowOff>0</xdr:rowOff>
    </xdr:from>
    <xdr:ext cx="184731" cy="271710"/>
    <xdr:sp macro="" textlink="">
      <xdr:nvSpPr>
        <xdr:cNvPr id="89" name="TextBox 88">
          <a:extLst>
            <a:ext uri="{FF2B5EF4-FFF2-40B4-BE49-F238E27FC236}">
              <a16:creationId xmlns:a16="http://schemas.microsoft.com/office/drawing/2014/main" id="{109ECF5D-5312-487E-B6AA-A39D7BCDC447}"/>
            </a:ext>
          </a:extLst>
        </xdr:cNvPr>
        <xdr:cNvSpPr txBox="1"/>
      </xdr:nvSpPr>
      <xdr:spPr>
        <a:xfrm>
          <a:off x="331470" y="160401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3139440</xdr:colOff>
      <xdr:row>14</xdr:row>
      <xdr:rowOff>0</xdr:rowOff>
    </xdr:from>
    <xdr:ext cx="192763" cy="264560"/>
    <xdr:sp macro="" textlink="">
      <xdr:nvSpPr>
        <xdr:cNvPr id="2" name="TextBox 1">
          <a:extLst>
            <a:ext uri="{FF2B5EF4-FFF2-40B4-BE49-F238E27FC236}">
              <a16:creationId xmlns:a16="http://schemas.microsoft.com/office/drawing/2014/main" id="{F85284B9-98C9-4696-ACAD-DC4E28339D36}"/>
            </a:ext>
          </a:extLst>
        </xdr:cNvPr>
        <xdr:cNvSpPr txBox="1"/>
      </xdr:nvSpPr>
      <xdr:spPr>
        <a:xfrm>
          <a:off x="3139440"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15</xdr:row>
      <xdr:rowOff>0</xdr:rowOff>
    </xdr:from>
    <xdr:ext cx="192763" cy="264560"/>
    <xdr:sp macro="" textlink="">
      <xdr:nvSpPr>
        <xdr:cNvPr id="3" name="TextBox 2">
          <a:extLst>
            <a:ext uri="{FF2B5EF4-FFF2-40B4-BE49-F238E27FC236}">
              <a16:creationId xmlns:a16="http://schemas.microsoft.com/office/drawing/2014/main" id="{B7D46FBE-F752-497D-A2C2-11E82A4C4D3F}"/>
            </a:ext>
          </a:extLst>
        </xdr:cNvPr>
        <xdr:cNvSpPr txBox="1"/>
      </xdr:nvSpPr>
      <xdr:spPr>
        <a:xfrm>
          <a:off x="3139440" y="16040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16</xdr:row>
      <xdr:rowOff>0</xdr:rowOff>
    </xdr:from>
    <xdr:ext cx="192763" cy="303466"/>
    <xdr:sp macro="" textlink="">
      <xdr:nvSpPr>
        <xdr:cNvPr id="4" name="TextBox 3">
          <a:extLst>
            <a:ext uri="{FF2B5EF4-FFF2-40B4-BE49-F238E27FC236}">
              <a16:creationId xmlns:a16="http://schemas.microsoft.com/office/drawing/2014/main" id="{78F18A74-7B7B-4EC6-857C-E2B164E9FD53}"/>
            </a:ext>
          </a:extLst>
        </xdr:cNvPr>
        <xdr:cNvSpPr txBox="1"/>
      </xdr:nvSpPr>
      <xdr:spPr>
        <a:xfrm>
          <a:off x="3139440" y="162020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17</xdr:row>
      <xdr:rowOff>0</xdr:rowOff>
    </xdr:from>
    <xdr:ext cx="192763" cy="264560"/>
    <xdr:sp macro="" textlink="">
      <xdr:nvSpPr>
        <xdr:cNvPr id="5" name="TextBox 4">
          <a:extLst>
            <a:ext uri="{FF2B5EF4-FFF2-40B4-BE49-F238E27FC236}">
              <a16:creationId xmlns:a16="http://schemas.microsoft.com/office/drawing/2014/main" id="{467CEC6C-D48D-4733-B45D-1A338B0005EE}"/>
            </a:ext>
          </a:extLst>
        </xdr:cNvPr>
        <xdr:cNvSpPr txBox="1"/>
      </xdr:nvSpPr>
      <xdr:spPr>
        <a:xfrm>
          <a:off x="3139440" y="16363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17</xdr:row>
      <xdr:rowOff>0</xdr:rowOff>
    </xdr:from>
    <xdr:ext cx="192763" cy="264560"/>
    <xdr:sp macro="" textlink="">
      <xdr:nvSpPr>
        <xdr:cNvPr id="6" name="TextBox 5">
          <a:extLst>
            <a:ext uri="{FF2B5EF4-FFF2-40B4-BE49-F238E27FC236}">
              <a16:creationId xmlns:a16="http://schemas.microsoft.com/office/drawing/2014/main" id="{61AF0FC1-24A2-4AA1-AAFB-E6C659FAB4F7}"/>
            </a:ext>
          </a:extLst>
        </xdr:cNvPr>
        <xdr:cNvSpPr txBox="1"/>
      </xdr:nvSpPr>
      <xdr:spPr>
        <a:xfrm>
          <a:off x="3139440" y="16363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7" name="TextBox 6">
          <a:extLst>
            <a:ext uri="{FF2B5EF4-FFF2-40B4-BE49-F238E27FC236}">
              <a16:creationId xmlns:a16="http://schemas.microsoft.com/office/drawing/2014/main" id="{98A3CD8E-2735-4CE7-B69F-A10B2ECA5EEF}"/>
            </a:ext>
          </a:extLst>
        </xdr:cNvPr>
        <xdr:cNvSpPr txBox="1"/>
      </xdr:nvSpPr>
      <xdr:spPr>
        <a:xfrm>
          <a:off x="3139440" y="16525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8" name="TextBox 7">
          <a:extLst>
            <a:ext uri="{FF2B5EF4-FFF2-40B4-BE49-F238E27FC236}">
              <a16:creationId xmlns:a16="http://schemas.microsoft.com/office/drawing/2014/main" id="{464AB628-5006-4896-BFCA-7A6C3C8ABB55}"/>
            </a:ext>
          </a:extLst>
        </xdr:cNvPr>
        <xdr:cNvSpPr txBox="1"/>
      </xdr:nvSpPr>
      <xdr:spPr>
        <a:xfrm>
          <a:off x="3139440" y="16525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9" name="TextBox 8">
          <a:extLst>
            <a:ext uri="{FF2B5EF4-FFF2-40B4-BE49-F238E27FC236}">
              <a16:creationId xmlns:a16="http://schemas.microsoft.com/office/drawing/2014/main" id="{236EDCBC-97E9-43E7-8BE1-5693D579F129}"/>
            </a:ext>
          </a:extLst>
        </xdr:cNvPr>
        <xdr:cNvSpPr txBox="1"/>
      </xdr:nvSpPr>
      <xdr:spPr>
        <a:xfrm>
          <a:off x="3139440" y="16687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10" name="TextBox 9">
          <a:extLst>
            <a:ext uri="{FF2B5EF4-FFF2-40B4-BE49-F238E27FC236}">
              <a16:creationId xmlns:a16="http://schemas.microsoft.com/office/drawing/2014/main" id="{F9AEAA67-B872-419B-845C-B532C0BABE66}"/>
            </a:ext>
          </a:extLst>
        </xdr:cNvPr>
        <xdr:cNvSpPr txBox="1"/>
      </xdr:nvSpPr>
      <xdr:spPr>
        <a:xfrm>
          <a:off x="3139440" y="16687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11" name="TextBox 10">
          <a:extLst>
            <a:ext uri="{FF2B5EF4-FFF2-40B4-BE49-F238E27FC236}">
              <a16:creationId xmlns:a16="http://schemas.microsoft.com/office/drawing/2014/main" id="{426BAF79-0A38-4DE8-B972-0C7BBB86AD34}"/>
            </a:ext>
          </a:extLst>
        </xdr:cNvPr>
        <xdr:cNvSpPr txBox="1"/>
      </xdr:nvSpPr>
      <xdr:spPr>
        <a:xfrm>
          <a:off x="3139440" y="16849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12" name="TextBox 11">
          <a:extLst>
            <a:ext uri="{FF2B5EF4-FFF2-40B4-BE49-F238E27FC236}">
              <a16:creationId xmlns:a16="http://schemas.microsoft.com/office/drawing/2014/main" id="{BCC65793-34EB-48EC-8A2B-8FB8BEEF3844}"/>
            </a:ext>
          </a:extLst>
        </xdr:cNvPr>
        <xdr:cNvSpPr txBox="1"/>
      </xdr:nvSpPr>
      <xdr:spPr>
        <a:xfrm>
          <a:off x="3139440" y="16849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13" name="TextBox 12">
          <a:extLst>
            <a:ext uri="{FF2B5EF4-FFF2-40B4-BE49-F238E27FC236}">
              <a16:creationId xmlns:a16="http://schemas.microsoft.com/office/drawing/2014/main" id="{06CAE6B1-EB42-4E24-8C6B-8E5A217AB366}"/>
            </a:ext>
          </a:extLst>
        </xdr:cNvPr>
        <xdr:cNvSpPr txBox="1"/>
      </xdr:nvSpPr>
      <xdr:spPr>
        <a:xfrm>
          <a:off x="3139440" y="17011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14" name="TextBox 13">
          <a:extLst>
            <a:ext uri="{FF2B5EF4-FFF2-40B4-BE49-F238E27FC236}">
              <a16:creationId xmlns:a16="http://schemas.microsoft.com/office/drawing/2014/main" id="{3196146D-FE0D-4514-A8D2-4799DC58B692}"/>
            </a:ext>
          </a:extLst>
        </xdr:cNvPr>
        <xdr:cNvSpPr txBox="1"/>
      </xdr:nvSpPr>
      <xdr:spPr>
        <a:xfrm>
          <a:off x="3139440" y="17011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14</xdr:row>
      <xdr:rowOff>0</xdr:rowOff>
    </xdr:from>
    <xdr:ext cx="184731" cy="264560"/>
    <xdr:sp macro="" textlink="">
      <xdr:nvSpPr>
        <xdr:cNvPr id="15" name="TextBox 14">
          <a:extLst>
            <a:ext uri="{FF2B5EF4-FFF2-40B4-BE49-F238E27FC236}">
              <a16:creationId xmlns:a16="http://schemas.microsoft.com/office/drawing/2014/main" id="{AC97123A-3E24-455E-B618-60131E845369}"/>
            </a:ext>
          </a:extLst>
        </xdr:cNvPr>
        <xdr:cNvSpPr txBox="1"/>
      </xdr:nvSpPr>
      <xdr:spPr>
        <a:xfrm>
          <a:off x="6353175" y="1587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15</xdr:row>
      <xdr:rowOff>0</xdr:rowOff>
    </xdr:from>
    <xdr:ext cx="184731" cy="264560"/>
    <xdr:sp macro="" textlink="">
      <xdr:nvSpPr>
        <xdr:cNvPr id="16" name="TextBox 15">
          <a:extLst>
            <a:ext uri="{FF2B5EF4-FFF2-40B4-BE49-F238E27FC236}">
              <a16:creationId xmlns:a16="http://schemas.microsoft.com/office/drawing/2014/main" id="{48F5A357-4328-4B8C-AF13-3CFED2203E38}"/>
            </a:ext>
          </a:extLst>
        </xdr:cNvPr>
        <xdr:cNvSpPr txBox="1"/>
      </xdr:nvSpPr>
      <xdr:spPr>
        <a:xfrm>
          <a:off x="6353175" y="160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xdr:row>
      <xdr:rowOff>0</xdr:rowOff>
    </xdr:from>
    <xdr:ext cx="184731" cy="303466"/>
    <xdr:sp macro="" textlink="">
      <xdr:nvSpPr>
        <xdr:cNvPr id="17" name="TextBox 16">
          <a:extLst>
            <a:ext uri="{FF2B5EF4-FFF2-40B4-BE49-F238E27FC236}">
              <a16:creationId xmlns:a16="http://schemas.microsoft.com/office/drawing/2014/main" id="{F1B08F1C-B74E-4008-87BF-1AAD5A4F8813}"/>
            </a:ext>
          </a:extLst>
        </xdr:cNvPr>
        <xdr:cNvSpPr txBox="1"/>
      </xdr:nvSpPr>
      <xdr:spPr>
        <a:xfrm>
          <a:off x="6353175" y="16202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17</xdr:row>
      <xdr:rowOff>0</xdr:rowOff>
    </xdr:from>
    <xdr:ext cx="184731" cy="264560"/>
    <xdr:sp macro="" textlink="">
      <xdr:nvSpPr>
        <xdr:cNvPr id="18" name="TextBox 17">
          <a:extLst>
            <a:ext uri="{FF2B5EF4-FFF2-40B4-BE49-F238E27FC236}">
              <a16:creationId xmlns:a16="http://schemas.microsoft.com/office/drawing/2014/main" id="{5BA23CB0-8950-47E0-A7B6-F58C636C9014}"/>
            </a:ext>
          </a:extLst>
        </xdr:cNvPr>
        <xdr:cNvSpPr txBox="1"/>
      </xdr:nvSpPr>
      <xdr:spPr>
        <a:xfrm>
          <a:off x="635317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17</xdr:row>
      <xdr:rowOff>0</xdr:rowOff>
    </xdr:from>
    <xdr:ext cx="184731" cy="264560"/>
    <xdr:sp macro="" textlink="">
      <xdr:nvSpPr>
        <xdr:cNvPr id="19" name="TextBox 18">
          <a:extLst>
            <a:ext uri="{FF2B5EF4-FFF2-40B4-BE49-F238E27FC236}">
              <a16:creationId xmlns:a16="http://schemas.microsoft.com/office/drawing/2014/main" id="{2681CC64-1F11-4E83-A478-A5077E14FC07}"/>
            </a:ext>
          </a:extLst>
        </xdr:cNvPr>
        <xdr:cNvSpPr txBox="1"/>
      </xdr:nvSpPr>
      <xdr:spPr>
        <a:xfrm>
          <a:off x="635317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18</xdr:row>
      <xdr:rowOff>0</xdr:rowOff>
    </xdr:from>
    <xdr:ext cx="184731" cy="264560"/>
    <xdr:sp macro="" textlink="">
      <xdr:nvSpPr>
        <xdr:cNvPr id="20" name="TextBox 19">
          <a:extLst>
            <a:ext uri="{FF2B5EF4-FFF2-40B4-BE49-F238E27FC236}">
              <a16:creationId xmlns:a16="http://schemas.microsoft.com/office/drawing/2014/main" id="{BA88ADD8-5475-45FA-902F-6FE5214B6AE1}"/>
            </a:ext>
          </a:extLst>
        </xdr:cNvPr>
        <xdr:cNvSpPr txBox="1"/>
      </xdr:nvSpPr>
      <xdr:spPr>
        <a:xfrm>
          <a:off x="635317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18</xdr:row>
      <xdr:rowOff>0</xdr:rowOff>
    </xdr:from>
    <xdr:ext cx="184731" cy="264560"/>
    <xdr:sp macro="" textlink="">
      <xdr:nvSpPr>
        <xdr:cNvPr id="21" name="TextBox 20">
          <a:extLst>
            <a:ext uri="{FF2B5EF4-FFF2-40B4-BE49-F238E27FC236}">
              <a16:creationId xmlns:a16="http://schemas.microsoft.com/office/drawing/2014/main" id="{6AEE14FA-B796-4156-BA33-D6EE1B8EF191}"/>
            </a:ext>
          </a:extLst>
        </xdr:cNvPr>
        <xdr:cNvSpPr txBox="1"/>
      </xdr:nvSpPr>
      <xdr:spPr>
        <a:xfrm>
          <a:off x="635317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22" name="TextBox 21">
          <a:extLst>
            <a:ext uri="{FF2B5EF4-FFF2-40B4-BE49-F238E27FC236}">
              <a16:creationId xmlns:a16="http://schemas.microsoft.com/office/drawing/2014/main" id="{F227C109-F79F-471E-AC72-DA496B088DA0}"/>
            </a:ext>
          </a:extLst>
        </xdr:cNvPr>
        <xdr:cNvSpPr txBox="1"/>
      </xdr:nvSpPr>
      <xdr:spPr>
        <a:xfrm>
          <a:off x="635317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23" name="TextBox 22">
          <a:extLst>
            <a:ext uri="{FF2B5EF4-FFF2-40B4-BE49-F238E27FC236}">
              <a16:creationId xmlns:a16="http://schemas.microsoft.com/office/drawing/2014/main" id="{8DE465E0-8B00-409C-85F0-3FD27F1F5516}"/>
            </a:ext>
          </a:extLst>
        </xdr:cNvPr>
        <xdr:cNvSpPr txBox="1"/>
      </xdr:nvSpPr>
      <xdr:spPr>
        <a:xfrm>
          <a:off x="635317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24" name="TextBox 23">
          <a:extLst>
            <a:ext uri="{FF2B5EF4-FFF2-40B4-BE49-F238E27FC236}">
              <a16:creationId xmlns:a16="http://schemas.microsoft.com/office/drawing/2014/main" id="{8C452988-9FB2-4E54-8E8F-1EB97BC8406A}"/>
            </a:ext>
          </a:extLst>
        </xdr:cNvPr>
        <xdr:cNvSpPr txBox="1"/>
      </xdr:nvSpPr>
      <xdr:spPr>
        <a:xfrm>
          <a:off x="635317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25" name="TextBox 24">
          <a:extLst>
            <a:ext uri="{FF2B5EF4-FFF2-40B4-BE49-F238E27FC236}">
              <a16:creationId xmlns:a16="http://schemas.microsoft.com/office/drawing/2014/main" id="{255848CB-BD71-4F44-ADB8-1ED5F173F0B9}"/>
            </a:ext>
          </a:extLst>
        </xdr:cNvPr>
        <xdr:cNvSpPr txBox="1"/>
      </xdr:nvSpPr>
      <xdr:spPr>
        <a:xfrm>
          <a:off x="635317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26" name="TextBox 25">
          <a:extLst>
            <a:ext uri="{FF2B5EF4-FFF2-40B4-BE49-F238E27FC236}">
              <a16:creationId xmlns:a16="http://schemas.microsoft.com/office/drawing/2014/main" id="{6483CBBD-78C6-443E-B8CD-4D486CEE86EE}"/>
            </a:ext>
          </a:extLst>
        </xdr:cNvPr>
        <xdr:cNvSpPr txBox="1"/>
      </xdr:nvSpPr>
      <xdr:spPr>
        <a:xfrm>
          <a:off x="635317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27" name="TextBox 26">
          <a:extLst>
            <a:ext uri="{FF2B5EF4-FFF2-40B4-BE49-F238E27FC236}">
              <a16:creationId xmlns:a16="http://schemas.microsoft.com/office/drawing/2014/main" id="{6259C15A-0BB2-42C6-86D0-3E237756AF6B}"/>
            </a:ext>
          </a:extLst>
        </xdr:cNvPr>
        <xdr:cNvSpPr txBox="1"/>
      </xdr:nvSpPr>
      <xdr:spPr>
        <a:xfrm>
          <a:off x="635317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14</xdr:row>
      <xdr:rowOff>0</xdr:rowOff>
    </xdr:from>
    <xdr:ext cx="184731" cy="264560"/>
    <xdr:sp macro="" textlink="">
      <xdr:nvSpPr>
        <xdr:cNvPr id="28" name="TextBox 27">
          <a:extLst>
            <a:ext uri="{FF2B5EF4-FFF2-40B4-BE49-F238E27FC236}">
              <a16:creationId xmlns:a16="http://schemas.microsoft.com/office/drawing/2014/main" id="{C6CA612E-2C2E-49EC-84D2-4AE1E9C14BF0}"/>
            </a:ext>
          </a:extLst>
        </xdr:cNvPr>
        <xdr:cNvSpPr txBox="1"/>
      </xdr:nvSpPr>
      <xdr:spPr>
        <a:xfrm>
          <a:off x="7820025" y="1587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15</xdr:row>
      <xdr:rowOff>0</xdr:rowOff>
    </xdr:from>
    <xdr:ext cx="184731" cy="264560"/>
    <xdr:sp macro="" textlink="">
      <xdr:nvSpPr>
        <xdr:cNvPr id="29" name="TextBox 28">
          <a:extLst>
            <a:ext uri="{FF2B5EF4-FFF2-40B4-BE49-F238E27FC236}">
              <a16:creationId xmlns:a16="http://schemas.microsoft.com/office/drawing/2014/main" id="{9577DFF0-BEBC-4C7A-98F4-D39B4F789542}"/>
            </a:ext>
          </a:extLst>
        </xdr:cNvPr>
        <xdr:cNvSpPr txBox="1"/>
      </xdr:nvSpPr>
      <xdr:spPr>
        <a:xfrm>
          <a:off x="7820025" y="160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xdr:row>
      <xdr:rowOff>0</xdr:rowOff>
    </xdr:from>
    <xdr:ext cx="184731" cy="303466"/>
    <xdr:sp macro="" textlink="">
      <xdr:nvSpPr>
        <xdr:cNvPr id="30" name="TextBox 29">
          <a:extLst>
            <a:ext uri="{FF2B5EF4-FFF2-40B4-BE49-F238E27FC236}">
              <a16:creationId xmlns:a16="http://schemas.microsoft.com/office/drawing/2014/main" id="{9A7365F8-F093-49CC-8A13-D12CDD30B36A}"/>
            </a:ext>
          </a:extLst>
        </xdr:cNvPr>
        <xdr:cNvSpPr txBox="1"/>
      </xdr:nvSpPr>
      <xdr:spPr>
        <a:xfrm>
          <a:off x="7820025" y="16202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17</xdr:row>
      <xdr:rowOff>0</xdr:rowOff>
    </xdr:from>
    <xdr:ext cx="184731" cy="264560"/>
    <xdr:sp macro="" textlink="">
      <xdr:nvSpPr>
        <xdr:cNvPr id="31" name="TextBox 30">
          <a:extLst>
            <a:ext uri="{FF2B5EF4-FFF2-40B4-BE49-F238E27FC236}">
              <a16:creationId xmlns:a16="http://schemas.microsoft.com/office/drawing/2014/main" id="{B8F770D2-5BF2-4AB4-A583-5507F8DA737D}"/>
            </a:ext>
          </a:extLst>
        </xdr:cNvPr>
        <xdr:cNvSpPr txBox="1"/>
      </xdr:nvSpPr>
      <xdr:spPr>
        <a:xfrm>
          <a:off x="782002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17</xdr:row>
      <xdr:rowOff>0</xdr:rowOff>
    </xdr:from>
    <xdr:ext cx="184731" cy="264560"/>
    <xdr:sp macro="" textlink="">
      <xdr:nvSpPr>
        <xdr:cNvPr id="32" name="TextBox 31">
          <a:extLst>
            <a:ext uri="{FF2B5EF4-FFF2-40B4-BE49-F238E27FC236}">
              <a16:creationId xmlns:a16="http://schemas.microsoft.com/office/drawing/2014/main" id="{931E96E8-6B69-4121-9AAA-C8F6CE63FB0A}"/>
            </a:ext>
          </a:extLst>
        </xdr:cNvPr>
        <xdr:cNvSpPr txBox="1"/>
      </xdr:nvSpPr>
      <xdr:spPr>
        <a:xfrm>
          <a:off x="782002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18</xdr:row>
      <xdr:rowOff>0</xdr:rowOff>
    </xdr:from>
    <xdr:ext cx="184731" cy="264560"/>
    <xdr:sp macro="" textlink="">
      <xdr:nvSpPr>
        <xdr:cNvPr id="33" name="TextBox 32">
          <a:extLst>
            <a:ext uri="{FF2B5EF4-FFF2-40B4-BE49-F238E27FC236}">
              <a16:creationId xmlns:a16="http://schemas.microsoft.com/office/drawing/2014/main" id="{6E5F33B1-EC96-4640-999B-CE7DB71236CE}"/>
            </a:ext>
          </a:extLst>
        </xdr:cNvPr>
        <xdr:cNvSpPr txBox="1"/>
      </xdr:nvSpPr>
      <xdr:spPr>
        <a:xfrm>
          <a:off x="782002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18</xdr:row>
      <xdr:rowOff>0</xdr:rowOff>
    </xdr:from>
    <xdr:ext cx="184731" cy="264560"/>
    <xdr:sp macro="" textlink="">
      <xdr:nvSpPr>
        <xdr:cNvPr id="34" name="TextBox 33">
          <a:extLst>
            <a:ext uri="{FF2B5EF4-FFF2-40B4-BE49-F238E27FC236}">
              <a16:creationId xmlns:a16="http://schemas.microsoft.com/office/drawing/2014/main" id="{5EAF5794-3E8B-4AE6-B199-51692BD1E68E}"/>
            </a:ext>
          </a:extLst>
        </xdr:cNvPr>
        <xdr:cNvSpPr txBox="1"/>
      </xdr:nvSpPr>
      <xdr:spPr>
        <a:xfrm>
          <a:off x="782002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35" name="TextBox 34">
          <a:extLst>
            <a:ext uri="{FF2B5EF4-FFF2-40B4-BE49-F238E27FC236}">
              <a16:creationId xmlns:a16="http://schemas.microsoft.com/office/drawing/2014/main" id="{8318C85A-33B0-48E8-A2BE-BA6F02555058}"/>
            </a:ext>
          </a:extLst>
        </xdr:cNvPr>
        <xdr:cNvSpPr txBox="1"/>
      </xdr:nvSpPr>
      <xdr:spPr>
        <a:xfrm>
          <a:off x="782002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36" name="TextBox 35">
          <a:extLst>
            <a:ext uri="{FF2B5EF4-FFF2-40B4-BE49-F238E27FC236}">
              <a16:creationId xmlns:a16="http://schemas.microsoft.com/office/drawing/2014/main" id="{16F9CD1B-902E-48FF-B203-611DAF959138}"/>
            </a:ext>
          </a:extLst>
        </xdr:cNvPr>
        <xdr:cNvSpPr txBox="1"/>
      </xdr:nvSpPr>
      <xdr:spPr>
        <a:xfrm>
          <a:off x="782002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37" name="TextBox 36">
          <a:extLst>
            <a:ext uri="{FF2B5EF4-FFF2-40B4-BE49-F238E27FC236}">
              <a16:creationId xmlns:a16="http://schemas.microsoft.com/office/drawing/2014/main" id="{87816547-3FD7-458C-97F1-234C8DC2EEDE}"/>
            </a:ext>
          </a:extLst>
        </xdr:cNvPr>
        <xdr:cNvSpPr txBox="1"/>
      </xdr:nvSpPr>
      <xdr:spPr>
        <a:xfrm>
          <a:off x="782002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38" name="TextBox 37">
          <a:extLst>
            <a:ext uri="{FF2B5EF4-FFF2-40B4-BE49-F238E27FC236}">
              <a16:creationId xmlns:a16="http://schemas.microsoft.com/office/drawing/2014/main" id="{14CE4A58-B6B9-43C6-B96D-EC8EB9E2D2FC}"/>
            </a:ext>
          </a:extLst>
        </xdr:cNvPr>
        <xdr:cNvSpPr txBox="1"/>
      </xdr:nvSpPr>
      <xdr:spPr>
        <a:xfrm>
          <a:off x="782002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39" name="TextBox 38">
          <a:extLst>
            <a:ext uri="{FF2B5EF4-FFF2-40B4-BE49-F238E27FC236}">
              <a16:creationId xmlns:a16="http://schemas.microsoft.com/office/drawing/2014/main" id="{ACE89E74-F2E8-460C-A9D7-AA8164387422}"/>
            </a:ext>
          </a:extLst>
        </xdr:cNvPr>
        <xdr:cNvSpPr txBox="1"/>
      </xdr:nvSpPr>
      <xdr:spPr>
        <a:xfrm>
          <a:off x="782002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40" name="TextBox 39">
          <a:extLst>
            <a:ext uri="{FF2B5EF4-FFF2-40B4-BE49-F238E27FC236}">
              <a16:creationId xmlns:a16="http://schemas.microsoft.com/office/drawing/2014/main" id="{449AF358-8E11-45BE-9D0A-559E568DE478}"/>
            </a:ext>
          </a:extLst>
        </xdr:cNvPr>
        <xdr:cNvSpPr txBox="1"/>
      </xdr:nvSpPr>
      <xdr:spPr>
        <a:xfrm>
          <a:off x="782002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14</xdr:row>
      <xdr:rowOff>0</xdr:rowOff>
    </xdr:from>
    <xdr:ext cx="192763" cy="264560"/>
    <xdr:sp macro="" textlink="">
      <xdr:nvSpPr>
        <xdr:cNvPr id="41" name="TextBox 40">
          <a:extLst>
            <a:ext uri="{FF2B5EF4-FFF2-40B4-BE49-F238E27FC236}">
              <a16:creationId xmlns:a16="http://schemas.microsoft.com/office/drawing/2014/main" id="{D62D97F0-7188-460E-8E45-0A8DBE1E1104}"/>
            </a:ext>
          </a:extLst>
        </xdr:cNvPr>
        <xdr:cNvSpPr txBox="1"/>
      </xdr:nvSpPr>
      <xdr:spPr>
        <a:xfrm>
          <a:off x="634936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14</xdr:row>
      <xdr:rowOff>0</xdr:rowOff>
    </xdr:from>
    <xdr:ext cx="192763" cy="264560"/>
    <xdr:sp macro="" textlink="">
      <xdr:nvSpPr>
        <xdr:cNvPr id="42" name="TextBox 41">
          <a:extLst>
            <a:ext uri="{FF2B5EF4-FFF2-40B4-BE49-F238E27FC236}">
              <a16:creationId xmlns:a16="http://schemas.microsoft.com/office/drawing/2014/main" id="{89AA0774-C703-484A-852E-E464BC8D682B}"/>
            </a:ext>
          </a:extLst>
        </xdr:cNvPr>
        <xdr:cNvSpPr txBox="1"/>
      </xdr:nvSpPr>
      <xdr:spPr>
        <a:xfrm>
          <a:off x="781621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14</xdr:row>
      <xdr:rowOff>0</xdr:rowOff>
    </xdr:from>
    <xdr:ext cx="192763" cy="264560"/>
    <xdr:sp macro="" textlink="">
      <xdr:nvSpPr>
        <xdr:cNvPr id="43" name="TextBox 42">
          <a:extLst>
            <a:ext uri="{FF2B5EF4-FFF2-40B4-BE49-F238E27FC236}">
              <a16:creationId xmlns:a16="http://schemas.microsoft.com/office/drawing/2014/main" id="{30A54854-BE58-47E9-B5A5-C7920C15A491}"/>
            </a:ext>
          </a:extLst>
        </xdr:cNvPr>
        <xdr:cNvSpPr txBox="1"/>
      </xdr:nvSpPr>
      <xdr:spPr>
        <a:xfrm>
          <a:off x="928306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15</xdr:row>
      <xdr:rowOff>0</xdr:rowOff>
    </xdr:from>
    <xdr:ext cx="183125" cy="264560"/>
    <xdr:sp macro="" textlink="">
      <xdr:nvSpPr>
        <xdr:cNvPr id="44" name="TextBox 43">
          <a:extLst>
            <a:ext uri="{FF2B5EF4-FFF2-40B4-BE49-F238E27FC236}">
              <a16:creationId xmlns:a16="http://schemas.microsoft.com/office/drawing/2014/main" id="{A84D089C-479A-4298-B53A-1119DE58D6C6}"/>
            </a:ext>
          </a:extLst>
        </xdr:cNvPr>
        <xdr:cNvSpPr txBox="1"/>
      </xdr:nvSpPr>
      <xdr:spPr>
        <a:xfrm>
          <a:off x="3148965" y="160401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15</xdr:row>
      <xdr:rowOff>0</xdr:rowOff>
    </xdr:from>
    <xdr:ext cx="184731" cy="271710"/>
    <xdr:sp macro="" textlink="">
      <xdr:nvSpPr>
        <xdr:cNvPr id="45" name="TextBox 44">
          <a:extLst>
            <a:ext uri="{FF2B5EF4-FFF2-40B4-BE49-F238E27FC236}">
              <a16:creationId xmlns:a16="http://schemas.microsoft.com/office/drawing/2014/main" id="{83FAACC2-7C2A-473A-B305-D41BE13ED074}"/>
            </a:ext>
          </a:extLst>
        </xdr:cNvPr>
        <xdr:cNvSpPr txBox="1"/>
      </xdr:nvSpPr>
      <xdr:spPr>
        <a:xfrm>
          <a:off x="331470" y="160401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3139440</xdr:colOff>
      <xdr:row>19</xdr:row>
      <xdr:rowOff>0</xdr:rowOff>
    </xdr:from>
    <xdr:ext cx="192763" cy="264560"/>
    <xdr:sp macro="" textlink="">
      <xdr:nvSpPr>
        <xdr:cNvPr id="2" name="TextBox 1">
          <a:extLst>
            <a:ext uri="{FF2B5EF4-FFF2-40B4-BE49-F238E27FC236}">
              <a16:creationId xmlns:a16="http://schemas.microsoft.com/office/drawing/2014/main" id="{767D066F-D6F5-438C-97D5-50643F572D7B}"/>
            </a:ext>
          </a:extLst>
        </xdr:cNvPr>
        <xdr:cNvSpPr txBox="1"/>
      </xdr:nvSpPr>
      <xdr:spPr>
        <a:xfrm>
          <a:off x="335851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3" name="TextBox 2">
          <a:extLst>
            <a:ext uri="{FF2B5EF4-FFF2-40B4-BE49-F238E27FC236}">
              <a16:creationId xmlns:a16="http://schemas.microsoft.com/office/drawing/2014/main" id="{6101FFD9-BE7D-4A61-827C-8A8BFD8C0A21}"/>
            </a:ext>
          </a:extLst>
        </xdr:cNvPr>
        <xdr:cNvSpPr txBox="1"/>
      </xdr:nvSpPr>
      <xdr:spPr>
        <a:xfrm>
          <a:off x="3358515" y="2162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 name="TextBox 3">
          <a:extLst>
            <a:ext uri="{FF2B5EF4-FFF2-40B4-BE49-F238E27FC236}">
              <a16:creationId xmlns:a16="http://schemas.microsoft.com/office/drawing/2014/main" id="{3A6A6262-7D6A-46D2-A9D0-E65E982E57C3}"/>
            </a:ext>
          </a:extLst>
        </xdr:cNvPr>
        <xdr:cNvSpPr txBox="1"/>
      </xdr:nvSpPr>
      <xdr:spPr>
        <a:xfrm>
          <a:off x="3358515" y="23050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464CAD20-96FC-4933-BF0A-7A70B83D87D9}"/>
            </a:ext>
          </a:extLst>
        </xdr:cNvPr>
        <xdr:cNvSpPr txBox="1"/>
      </xdr:nvSpPr>
      <xdr:spPr>
        <a:xfrm>
          <a:off x="3358515" y="2447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6" name="TextBox 5">
          <a:extLst>
            <a:ext uri="{FF2B5EF4-FFF2-40B4-BE49-F238E27FC236}">
              <a16:creationId xmlns:a16="http://schemas.microsoft.com/office/drawing/2014/main" id="{0388AA1C-868D-4BAA-9DAE-99644CA15F93}"/>
            </a:ext>
          </a:extLst>
        </xdr:cNvPr>
        <xdr:cNvSpPr txBox="1"/>
      </xdr:nvSpPr>
      <xdr:spPr>
        <a:xfrm>
          <a:off x="3358515" y="2447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EF86D72C-901A-424E-A7ED-B6CA940C9F2C}"/>
            </a:ext>
          </a:extLst>
        </xdr:cNvPr>
        <xdr:cNvSpPr txBox="1"/>
      </xdr:nvSpPr>
      <xdr:spPr>
        <a:xfrm>
          <a:off x="3358515" y="259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FFE10830-66AA-4D53-B979-A36EA7D19989}"/>
            </a:ext>
          </a:extLst>
        </xdr:cNvPr>
        <xdr:cNvSpPr txBox="1"/>
      </xdr:nvSpPr>
      <xdr:spPr>
        <a:xfrm>
          <a:off x="3358515" y="259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3524283E-5184-4C33-B9CF-4BC97ABA2B5A}"/>
            </a:ext>
          </a:extLst>
        </xdr:cNvPr>
        <xdr:cNvSpPr txBox="1"/>
      </xdr:nvSpPr>
      <xdr:spPr>
        <a:xfrm>
          <a:off x="3358515" y="2733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829616B5-02D1-4B80-A9C9-093CE5D5617A}"/>
            </a:ext>
          </a:extLst>
        </xdr:cNvPr>
        <xdr:cNvSpPr txBox="1"/>
      </xdr:nvSpPr>
      <xdr:spPr>
        <a:xfrm>
          <a:off x="3358515" y="2733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56725696-7E7E-4BE6-8412-3024156B8E81}"/>
            </a:ext>
          </a:extLst>
        </xdr:cNvPr>
        <xdr:cNvSpPr txBox="1"/>
      </xdr:nvSpPr>
      <xdr:spPr>
        <a:xfrm>
          <a:off x="3358515" y="2876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17E1D632-3351-4850-9BA7-54BC3840B8D5}"/>
            </a:ext>
          </a:extLst>
        </xdr:cNvPr>
        <xdr:cNvSpPr txBox="1"/>
      </xdr:nvSpPr>
      <xdr:spPr>
        <a:xfrm>
          <a:off x="3358515" y="2876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5D3F92C9-A84F-484E-B81A-81BE7070D34E}"/>
            </a:ext>
          </a:extLst>
        </xdr:cNvPr>
        <xdr:cNvSpPr txBox="1"/>
      </xdr:nvSpPr>
      <xdr:spPr>
        <a:xfrm>
          <a:off x="3358515" y="3019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7F55F283-FF8F-4767-93C2-6E9FE550087A}"/>
            </a:ext>
          </a:extLst>
        </xdr:cNvPr>
        <xdr:cNvSpPr txBox="1"/>
      </xdr:nvSpPr>
      <xdr:spPr>
        <a:xfrm>
          <a:off x="3358515" y="3019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15" name="TextBox 14">
          <a:extLst>
            <a:ext uri="{FF2B5EF4-FFF2-40B4-BE49-F238E27FC236}">
              <a16:creationId xmlns:a16="http://schemas.microsoft.com/office/drawing/2014/main" id="{606C1D72-309C-4FCB-9A81-B6301798BC90}"/>
            </a:ext>
          </a:extLst>
        </xdr:cNvPr>
        <xdr:cNvSpPr txBox="1"/>
      </xdr:nvSpPr>
      <xdr:spPr>
        <a:xfrm>
          <a:off x="404812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6" name="TextBox 15">
          <a:extLst>
            <a:ext uri="{FF2B5EF4-FFF2-40B4-BE49-F238E27FC236}">
              <a16:creationId xmlns:a16="http://schemas.microsoft.com/office/drawing/2014/main" id="{B12B7C83-5FE9-4601-B083-900A748076BB}"/>
            </a:ext>
          </a:extLst>
        </xdr:cNvPr>
        <xdr:cNvSpPr txBox="1"/>
      </xdr:nvSpPr>
      <xdr:spPr>
        <a:xfrm>
          <a:off x="4048125" y="216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17" name="TextBox 16">
          <a:extLst>
            <a:ext uri="{FF2B5EF4-FFF2-40B4-BE49-F238E27FC236}">
              <a16:creationId xmlns:a16="http://schemas.microsoft.com/office/drawing/2014/main" id="{3727C948-DE45-4B4B-830D-A80F3E4F7218}"/>
            </a:ext>
          </a:extLst>
        </xdr:cNvPr>
        <xdr:cNvSpPr txBox="1"/>
      </xdr:nvSpPr>
      <xdr:spPr>
        <a:xfrm>
          <a:off x="4048125" y="2305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8" name="TextBox 17">
          <a:extLst>
            <a:ext uri="{FF2B5EF4-FFF2-40B4-BE49-F238E27FC236}">
              <a16:creationId xmlns:a16="http://schemas.microsoft.com/office/drawing/2014/main" id="{5C813494-CE75-4E95-9505-0C4E3F9B65A8}"/>
            </a:ext>
          </a:extLst>
        </xdr:cNvPr>
        <xdr:cNvSpPr txBox="1"/>
      </xdr:nvSpPr>
      <xdr:spPr>
        <a:xfrm>
          <a:off x="40481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9" name="TextBox 18">
          <a:extLst>
            <a:ext uri="{FF2B5EF4-FFF2-40B4-BE49-F238E27FC236}">
              <a16:creationId xmlns:a16="http://schemas.microsoft.com/office/drawing/2014/main" id="{A97DD971-DFBA-412D-8D60-BB74DC9D348D}"/>
            </a:ext>
          </a:extLst>
        </xdr:cNvPr>
        <xdr:cNvSpPr txBox="1"/>
      </xdr:nvSpPr>
      <xdr:spPr>
        <a:xfrm>
          <a:off x="40481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AB426736-EDE9-43BD-A0D8-6BA0E6024F28}"/>
            </a:ext>
          </a:extLst>
        </xdr:cNvPr>
        <xdr:cNvSpPr txBox="1"/>
      </xdr:nvSpPr>
      <xdr:spPr>
        <a:xfrm>
          <a:off x="404812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0BB59DF7-2FDF-4052-BED2-515DCBE199B9}"/>
            </a:ext>
          </a:extLst>
        </xdr:cNvPr>
        <xdr:cNvSpPr txBox="1"/>
      </xdr:nvSpPr>
      <xdr:spPr>
        <a:xfrm>
          <a:off x="404812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471FF738-1A83-4BA6-846D-F17D5578B5BD}"/>
            </a:ext>
          </a:extLst>
        </xdr:cNvPr>
        <xdr:cNvSpPr txBox="1"/>
      </xdr:nvSpPr>
      <xdr:spPr>
        <a:xfrm>
          <a:off x="40481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3B8680A6-62DC-46F1-9D05-6718100A1446}"/>
            </a:ext>
          </a:extLst>
        </xdr:cNvPr>
        <xdr:cNvSpPr txBox="1"/>
      </xdr:nvSpPr>
      <xdr:spPr>
        <a:xfrm>
          <a:off x="40481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74C37DCB-C983-4FEC-A757-18ED58586220}"/>
            </a:ext>
          </a:extLst>
        </xdr:cNvPr>
        <xdr:cNvSpPr txBox="1"/>
      </xdr:nvSpPr>
      <xdr:spPr>
        <a:xfrm>
          <a:off x="40481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B05861EE-CE1B-4D49-986E-B6D708BBBED1}"/>
            </a:ext>
          </a:extLst>
        </xdr:cNvPr>
        <xdr:cNvSpPr txBox="1"/>
      </xdr:nvSpPr>
      <xdr:spPr>
        <a:xfrm>
          <a:off x="40481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F00EA877-4749-4DD6-AF54-7C796557593F}"/>
            </a:ext>
          </a:extLst>
        </xdr:cNvPr>
        <xdr:cNvSpPr txBox="1"/>
      </xdr:nvSpPr>
      <xdr:spPr>
        <a:xfrm>
          <a:off x="404812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0AEDC1BF-1D78-4B59-A6ED-4A08BA7BAADA}"/>
            </a:ext>
          </a:extLst>
        </xdr:cNvPr>
        <xdr:cNvSpPr txBox="1"/>
      </xdr:nvSpPr>
      <xdr:spPr>
        <a:xfrm>
          <a:off x="404812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28" name="TextBox 27">
          <a:extLst>
            <a:ext uri="{FF2B5EF4-FFF2-40B4-BE49-F238E27FC236}">
              <a16:creationId xmlns:a16="http://schemas.microsoft.com/office/drawing/2014/main" id="{43FD71C4-13A4-4375-8EEE-D1DAA5B08912}"/>
            </a:ext>
          </a:extLst>
        </xdr:cNvPr>
        <xdr:cNvSpPr txBox="1"/>
      </xdr:nvSpPr>
      <xdr:spPr>
        <a:xfrm>
          <a:off x="543877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29" name="TextBox 28">
          <a:extLst>
            <a:ext uri="{FF2B5EF4-FFF2-40B4-BE49-F238E27FC236}">
              <a16:creationId xmlns:a16="http://schemas.microsoft.com/office/drawing/2014/main" id="{BB394ACC-402F-407A-89D7-A25D341DB37D}"/>
            </a:ext>
          </a:extLst>
        </xdr:cNvPr>
        <xdr:cNvSpPr txBox="1"/>
      </xdr:nvSpPr>
      <xdr:spPr>
        <a:xfrm>
          <a:off x="5438775" y="216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30" name="TextBox 29">
          <a:extLst>
            <a:ext uri="{FF2B5EF4-FFF2-40B4-BE49-F238E27FC236}">
              <a16:creationId xmlns:a16="http://schemas.microsoft.com/office/drawing/2014/main" id="{57556163-6ECD-46D7-90B3-8DD51CF5224B}"/>
            </a:ext>
          </a:extLst>
        </xdr:cNvPr>
        <xdr:cNvSpPr txBox="1"/>
      </xdr:nvSpPr>
      <xdr:spPr>
        <a:xfrm>
          <a:off x="5438775" y="2305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1" name="TextBox 30">
          <a:extLst>
            <a:ext uri="{FF2B5EF4-FFF2-40B4-BE49-F238E27FC236}">
              <a16:creationId xmlns:a16="http://schemas.microsoft.com/office/drawing/2014/main" id="{ABD246FD-2792-44A6-BB77-C2DA7BCF95E8}"/>
            </a:ext>
          </a:extLst>
        </xdr:cNvPr>
        <xdr:cNvSpPr txBox="1"/>
      </xdr:nvSpPr>
      <xdr:spPr>
        <a:xfrm>
          <a:off x="543877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2" name="TextBox 31">
          <a:extLst>
            <a:ext uri="{FF2B5EF4-FFF2-40B4-BE49-F238E27FC236}">
              <a16:creationId xmlns:a16="http://schemas.microsoft.com/office/drawing/2014/main" id="{D713D15A-7D62-41D5-90D2-EAEAAFECB34F}"/>
            </a:ext>
          </a:extLst>
        </xdr:cNvPr>
        <xdr:cNvSpPr txBox="1"/>
      </xdr:nvSpPr>
      <xdr:spPr>
        <a:xfrm>
          <a:off x="543877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3" name="TextBox 32">
          <a:extLst>
            <a:ext uri="{FF2B5EF4-FFF2-40B4-BE49-F238E27FC236}">
              <a16:creationId xmlns:a16="http://schemas.microsoft.com/office/drawing/2014/main" id="{AA65D9BB-0A64-4023-A35A-855612E4B61F}"/>
            </a:ext>
          </a:extLst>
        </xdr:cNvPr>
        <xdr:cNvSpPr txBox="1"/>
      </xdr:nvSpPr>
      <xdr:spPr>
        <a:xfrm>
          <a:off x="543877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4" name="TextBox 33">
          <a:extLst>
            <a:ext uri="{FF2B5EF4-FFF2-40B4-BE49-F238E27FC236}">
              <a16:creationId xmlns:a16="http://schemas.microsoft.com/office/drawing/2014/main" id="{677B3EEE-3B73-4603-9466-8C3192D44F82}"/>
            </a:ext>
          </a:extLst>
        </xdr:cNvPr>
        <xdr:cNvSpPr txBox="1"/>
      </xdr:nvSpPr>
      <xdr:spPr>
        <a:xfrm>
          <a:off x="543877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5" name="TextBox 34">
          <a:extLst>
            <a:ext uri="{FF2B5EF4-FFF2-40B4-BE49-F238E27FC236}">
              <a16:creationId xmlns:a16="http://schemas.microsoft.com/office/drawing/2014/main" id="{891C1B64-AC66-4429-BCD1-F5234E766B90}"/>
            </a:ext>
          </a:extLst>
        </xdr:cNvPr>
        <xdr:cNvSpPr txBox="1"/>
      </xdr:nvSpPr>
      <xdr:spPr>
        <a:xfrm>
          <a:off x="543877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6" name="TextBox 35">
          <a:extLst>
            <a:ext uri="{FF2B5EF4-FFF2-40B4-BE49-F238E27FC236}">
              <a16:creationId xmlns:a16="http://schemas.microsoft.com/office/drawing/2014/main" id="{802CC166-DF3D-486F-8F58-E3E8835C4D40}"/>
            </a:ext>
          </a:extLst>
        </xdr:cNvPr>
        <xdr:cNvSpPr txBox="1"/>
      </xdr:nvSpPr>
      <xdr:spPr>
        <a:xfrm>
          <a:off x="543877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7" name="TextBox 36">
          <a:extLst>
            <a:ext uri="{FF2B5EF4-FFF2-40B4-BE49-F238E27FC236}">
              <a16:creationId xmlns:a16="http://schemas.microsoft.com/office/drawing/2014/main" id="{97019E73-FC54-438B-8E25-95A893FC53E7}"/>
            </a:ext>
          </a:extLst>
        </xdr:cNvPr>
        <xdr:cNvSpPr txBox="1"/>
      </xdr:nvSpPr>
      <xdr:spPr>
        <a:xfrm>
          <a:off x="543877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8" name="TextBox 37">
          <a:extLst>
            <a:ext uri="{FF2B5EF4-FFF2-40B4-BE49-F238E27FC236}">
              <a16:creationId xmlns:a16="http://schemas.microsoft.com/office/drawing/2014/main" id="{F0ECD1D1-0ADD-4999-9452-D02532A523B2}"/>
            </a:ext>
          </a:extLst>
        </xdr:cNvPr>
        <xdr:cNvSpPr txBox="1"/>
      </xdr:nvSpPr>
      <xdr:spPr>
        <a:xfrm>
          <a:off x="543877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9" name="TextBox 38">
          <a:extLst>
            <a:ext uri="{FF2B5EF4-FFF2-40B4-BE49-F238E27FC236}">
              <a16:creationId xmlns:a16="http://schemas.microsoft.com/office/drawing/2014/main" id="{C7935C35-60CA-44A7-A998-9581ECA9BAB2}"/>
            </a:ext>
          </a:extLst>
        </xdr:cNvPr>
        <xdr:cNvSpPr txBox="1"/>
      </xdr:nvSpPr>
      <xdr:spPr>
        <a:xfrm>
          <a:off x="54387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40" name="TextBox 39">
          <a:extLst>
            <a:ext uri="{FF2B5EF4-FFF2-40B4-BE49-F238E27FC236}">
              <a16:creationId xmlns:a16="http://schemas.microsoft.com/office/drawing/2014/main" id="{C1B90E80-DD6C-444E-9ED4-42988BC6D4C5}"/>
            </a:ext>
          </a:extLst>
        </xdr:cNvPr>
        <xdr:cNvSpPr txBox="1"/>
      </xdr:nvSpPr>
      <xdr:spPr>
        <a:xfrm>
          <a:off x="54387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41" name="TextBox 40">
          <a:extLst>
            <a:ext uri="{FF2B5EF4-FFF2-40B4-BE49-F238E27FC236}">
              <a16:creationId xmlns:a16="http://schemas.microsoft.com/office/drawing/2014/main" id="{0C897D18-4843-4E24-9DCD-70598306600E}"/>
            </a:ext>
          </a:extLst>
        </xdr:cNvPr>
        <xdr:cNvSpPr txBox="1"/>
      </xdr:nvSpPr>
      <xdr:spPr>
        <a:xfrm>
          <a:off x="404431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42" name="TextBox 41">
          <a:extLst>
            <a:ext uri="{FF2B5EF4-FFF2-40B4-BE49-F238E27FC236}">
              <a16:creationId xmlns:a16="http://schemas.microsoft.com/office/drawing/2014/main" id="{261BB0AF-A574-4C1E-8898-03124C764C79}"/>
            </a:ext>
          </a:extLst>
        </xdr:cNvPr>
        <xdr:cNvSpPr txBox="1"/>
      </xdr:nvSpPr>
      <xdr:spPr>
        <a:xfrm>
          <a:off x="543496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19</xdr:row>
      <xdr:rowOff>0</xdr:rowOff>
    </xdr:from>
    <xdr:ext cx="192763" cy="264560"/>
    <xdr:sp macro="" textlink="">
      <xdr:nvSpPr>
        <xdr:cNvPr id="43" name="TextBox 42">
          <a:extLst>
            <a:ext uri="{FF2B5EF4-FFF2-40B4-BE49-F238E27FC236}">
              <a16:creationId xmlns:a16="http://schemas.microsoft.com/office/drawing/2014/main" id="{45195B63-B26A-4000-B6B8-630BBA4F8B89}"/>
            </a:ext>
          </a:extLst>
        </xdr:cNvPr>
        <xdr:cNvSpPr txBox="1"/>
      </xdr:nvSpPr>
      <xdr:spPr>
        <a:xfrm>
          <a:off x="669226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44" name="TextBox 43">
          <a:extLst>
            <a:ext uri="{FF2B5EF4-FFF2-40B4-BE49-F238E27FC236}">
              <a16:creationId xmlns:a16="http://schemas.microsoft.com/office/drawing/2014/main" id="{8F00141B-C9CD-41D3-937E-B13121B058DF}"/>
            </a:ext>
          </a:extLst>
        </xdr:cNvPr>
        <xdr:cNvSpPr txBox="1"/>
      </xdr:nvSpPr>
      <xdr:spPr>
        <a:xfrm>
          <a:off x="3368040" y="2162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45" name="TextBox 44">
          <a:extLst>
            <a:ext uri="{FF2B5EF4-FFF2-40B4-BE49-F238E27FC236}">
              <a16:creationId xmlns:a16="http://schemas.microsoft.com/office/drawing/2014/main" id="{6040C1A0-B00B-4E81-B5FC-A2DD83DAB520}"/>
            </a:ext>
          </a:extLst>
        </xdr:cNvPr>
        <xdr:cNvSpPr txBox="1"/>
      </xdr:nvSpPr>
      <xdr:spPr>
        <a:xfrm>
          <a:off x="550545" y="2162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3139440</xdr:colOff>
      <xdr:row>19</xdr:row>
      <xdr:rowOff>0</xdr:rowOff>
    </xdr:from>
    <xdr:ext cx="192763" cy="264560"/>
    <xdr:sp macro="" textlink="">
      <xdr:nvSpPr>
        <xdr:cNvPr id="2" name="TextBox 1">
          <a:extLst>
            <a:ext uri="{FF2B5EF4-FFF2-40B4-BE49-F238E27FC236}">
              <a16:creationId xmlns:a16="http://schemas.microsoft.com/office/drawing/2014/main" id="{7963824A-C29A-42CB-8816-3864DC48AC47}"/>
            </a:ext>
          </a:extLst>
        </xdr:cNvPr>
        <xdr:cNvSpPr txBox="1"/>
      </xdr:nvSpPr>
      <xdr:spPr>
        <a:xfrm>
          <a:off x="1920240" y="300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3" name="TextBox 2">
          <a:extLst>
            <a:ext uri="{FF2B5EF4-FFF2-40B4-BE49-F238E27FC236}">
              <a16:creationId xmlns:a16="http://schemas.microsoft.com/office/drawing/2014/main" id="{96410446-DE53-4954-8C98-F4C152CD284A}"/>
            </a:ext>
          </a:extLst>
        </xdr:cNvPr>
        <xdr:cNvSpPr txBox="1"/>
      </xdr:nvSpPr>
      <xdr:spPr>
        <a:xfrm>
          <a:off x="1920240" y="314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 name="TextBox 3">
          <a:extLst>
            <a:ext uri="{FF2B5EF4-FFF2-40B4-BE49-F238E27FC236}">
              <a16:creationId xmlns:a16="http://schemas.microsoft.com/office/drawing/2014/main" id="{908040E6-E6EA-4043-B03E-72E161E9BA5F}"/>
            </a:ext>
          </a:extLst>
        </xdr:cNvPr>
        <xdr:cNvSpPr txBox="1"/>
      </xdr:nvSpPr>
      <xdr:spPr>
        <a:xfrm>
          <a:off x="1920240" y="3286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63A103FE-266D-4D72-B322-3AB689EFEEB9}"/>
            </a:ext>
          </a:extLst>
        </xdr:cNvPr>
        <xdr:cNvSpPr txBox="1"/>
      </xdr:nvSpPr>
      <xdr:spPr>
        <a:xfrm>
          <a:off x="1920240" y="3429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6" name="TextBox 5">
          <a:extLst>
            <a:ext uri="{FF2B5EF4-FFF2-40B4-BE49-F238E27FC236}">
              <a16:creationId xmlns:a16="http://schemas.microsoft.com/office/drawing/2014/main" id="{26A2F5B7-C477-4BBF-988D-0F331094BD5A}"/>
            </a:ext>
          </a:extLst>
        </xdr:cNvPr>
        <xdr:cNvSpPr txBox="1"/>
      </xdr:nvSpPr>
      <xdr:spPr>
        <a:xfrm>
          <a:off x="1920240" y="3429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8D8E93BD-C62C-4885-BB0D-6EB15DB06CE0}"/>
            </a:ext>
          </a:extLst>
        </xdr:cNvPr>
        <xdr:cNvSpPr txBox="1"/>
      </xdr:nvSpPr>
      <xdr:spPr>
        <a:xfrm>
          <a:off x="1920240" y="357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F36D271E-C3D5-4D55-B1A9-36DA06149E1B}"/>
            </a:ext>
          </a:extLst>
        </xdr:cNvPr>
        <xdr:cNvSpPr txBox="1"/>
      </xdr:nvSpPr>
      <xdr:spPr>
        <a:xfrm>
          <a:off x="1920240" y="357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848A78F9-C702-4BBC-A292-80D896376EA0}"/>
            </a:ext>
          </a:extLst>
        </xdr:cNvPr>
        <xdr:cNvSpPr txBox="1"/>
      </xdr:nvSpPr>
      <xdr:spPr>
        <a:xfrm>
          <a:off x="1920240" y="3714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AA754DF9-7541-40D7-AAFC-5EEBC8B83C89}"/>
            </a:ext>
          </a:extLst>
        </xdr:cNvPr>
        <xdr:cNvSpPr txBox="1"/>
      </xdr:nvSpPr>
      <xdr:spPr>
        <a:xfrm>
          <a:off x="1920240" y="3714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99CB517F-E056-4125-BE9E-1DB8C99953E4}"/>
            </a:ext>
          </a:extLst>
        </xdr:cNvPr>
        <xdr:cNvSpPr txBox="1"/>
      </xdr:nvSpPr>
      <xdr:spPr>
        <a:xfrm>
          <a:off x="1920240" y="3857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4A1C5C2E-2FE7-44BA-85C5-D37C339BD1C1}"/>
            </a:ext>
          </a:extLst>
        </xdr:cNvPr>
        <xdr:cNvSpPr txBox="1"/>
      </xdr:nvSpPr>
      <xdr:spPr>
        <a:xfrm>
          <a:off x="1920240" y="3857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B5507A5F-83ED-4831-BB28-22DC7D8C7C84}"/>
            </a:ext>
          </a:extLst>
        </xdr:cNvPr>
        <xdr:cNvSpPr txBox="1"/>
      </xdr:nvSpPr>
      <xdr:spPr>
        <a:xfrm>
          <a:off x="1920240" y="4000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F21A2004-F4E7-4815-89A1-5AF687E6B8B0}"/>
            </a:ext>
          </a:extLst>
        </xdr:cNvPr>
        <xdr:cNvSpPr txBox="1"/>
      </xdr:nvSpPr>
      <xdr:spPr>
        <a:xfrm>
          <a:off x="1920240" y="4000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15" name="TextBox 14">
          <a:extLst>
            <a:ext uri="{FF2B5EF4-FFF2-40B4-BE49-F238E27FC236}">
              <a16:creationId xmlns:a16="http://schemas.microsoft.com/office/drawing/2014/main" id="{BBF82F39-4BC1-43A0-85E4-7D244F370AA0}"/>
            </a:ext>
          </a:extLst>
        </xdr:cNvPr>
        <xdr:cNvSpPr txBox="1"/>
      </xdr:nvSpPr>
      <xdr:spPr>
        <a:xfrm>
          <a:off x="2371725" y="300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6" name="TextBox 15">
          <a:extLst>
            <a:ext uri="{FF2B5EF4-FFF2-40B4-BE49-F238E27FC236}">
              <a16:creationId xmlns:a16="http://schemas.microsoft.com/office/drawing/2014/main" id="{CD1AFC4D-5CBF-4DAE-90DF-FE5BDC10591D}"/>
            </a:ext>
          </a:extLst>
        </xdr:cNvPr>
        <xdr:cNvSpPr txBox="1"/>
      </xdr:nvSpPr>
      <xdr:spPr>
        <a:xfrm>
          <a:off x="2371725"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17" name="TextBox 16">
          <a:extLst>
            <a:ext uri="{FF2B5EF4-FFF2-40B4-BE49-F238E27FC236}">
              <a16:creationId xmlns:a16="http://schemas.microsoft.com/office/drawing/2014/main" id="{C77458CF-F507-40C1-B001-454C7C18FAA5}"/>
            </a:ext>
          </a:extLst>
        </xdr:cNvPr>
        <xdr:cNvSpPr txBox="1"/>
      </xdr:nvSpPr>
      <xdr:spPr>
        <a:xfrm>
          <a:off x="2371725" y="3286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8" name="TextBox 17">
          <a:extLst>
            <a:ext uri="{FF2B5EF4-FFF2-40B4-BE49-F238E27FC236}">
              <a16:creationId xmlns:a16="http://schemas.microsoft.com/office/drawing/2014/main" id="{46A3F056-BC53-4215-94BC-67F45991D6BB}"/>
            </a:ext>
          </a:extLst>
        </xdr:cNvPr>
        <xdr:cNvSpPr txBox="1"/>
      </xdr:nvSpPr>
      <xdr:spPr>
        <a:xfrm>
          <a:off x="2371725"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9" name="TextBox 18">
          <a:extLst>
            <a:ext uri="{FF2B5EF4-FFF2-40B4-BE49-F238E27FC236}">
              <a16:creationId xmlns:a16="http://schemas.microsoft.com/office/drawing/2014/main" id="{01B2D8E3-9904-4A46-80B3-C2236D09ED72}"/>
            </a:ext>
          </a:extLst>
        </xdr:cNvPr>
        <xdr:cNvSpPr txBox="1"/>
      </xdr:nvSpPr>
      <xdr:spPr>
        <a:xfrm>
          <a:off x="2371725"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BD871CA5-0BE7-41A3-90DB-A34FC05155F1}"/>
            </a:ext>
          </a:extLst>
        </xdr:cNvPr>
        <xdr:cNvSpPr txBox="1"/>
      </xdr:nvSpPr>
      <xdr:spPr>
        <a:xfrm>
          <a:off x="2371725" y="357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1C3CA02C-0B47-48A3-8EC0-9B86F65A6AA1}"/>
            </a:ext>
          </a:extLst>
        </xdr:cNvPr>
        <xdr:cNvSpPr txBox="1"/>
      </xdr:nvSpPr>
      <xdr:spPr>
        <a:xfrm>
          <a:off x="2371725" y="357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735DAB9D-5FFF-4E99-B11A-A2C6087F8BAC}"/>
            </a:ext>
          </a:extLst>
        </xdr:cNvPr>
        <xdr:cNvSpPr txBox="1"/>
      </xdr:nvSpPr>
      <xdr:spPr>
        <a:xfrm>
          <a:off x="237172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70A34A37-8280-4E86-B8C2-062A656FB0BA}"/>
            </a:ext>
          </a:extLst>
        </xdr:cNvPr>
        <xdr:cNvSpPr txBox="1"/>
      </xdr:nvSpPr>
      <xdr:spPr>
        <a:xfrm>
          <a:off x="237172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A6434C7A-C49D-4A76-BCF9-6D097D5803CE}"/>
            </a:ext>
          </a:extLst>
        </xdr:cNvPr>
        <xdr:cNvSpPr txBox="1"/>
      </xdr:nvSpPr>
      <xdr:spPr>
        <a:xfrm>
          <a:off x="237172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BE4F8316-B2A8-4DEC-B876-739595EE37CC}"/>
            </a:ext>
          </a:extLst>
        </xdr:cNvPr>
        <xdr:cNvSpPr txBox="1"/>
      </xdr:nvSpPr>
      <xdr:spPr>
        <a:xfrm>
          <a:off x="237172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BA3288F0-D255-48B4-BB6D-F8DB876BFE5F}"/>
            </a:ext>
          </a:extLst>
        </xdr:cNvPr>
        <xdr:cNvSpPr txBox="1"/>
      </xdr:nvSpPr>
      <xdr:spPr>
        <a:xfrm>
          <a:off x="2371725" y="40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892D1B14-F8BB-4546-8BD2-1C382B760861}"/>
            </a:ext>
          </a:extLst>
        </xdr:cNvPr>
        <xdr:cNvSpPr txBox="1"/>
      </xdr:nvSpPr>
      <xdr:spPr>
        <a:xfrm>
          <a:off x="2371725" y="40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28" name="TextBox 27">
          <a:extLst>
            <a:ext uri="{FF2B5EF4-FFF2-40B4-BE49-F238E27FC236}">
              <a16:creationId xmlns:a16="http://schemas.microsoft.com/office/drawing/2014/main" id="{747348E1-DAC0-45FA-B070-7B87C1DD1D5C}"/>
            </a:ext>
          </a:extLst>
        </xdr:cNvPr>
        <xdr:cNvSpPr txBox="1"/>
      </xdr:nvSpPr>
      <xdr:spPr>
        <a:xfrm>
          <a:off x="3686175" y="300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29" name="TextBox 28">
          <a:extLst>
            <a:ext uri="{FF2B5EF4-FFF2-40B4-BE49-F238E27FC236}">
              <a16:creationId xmlns:a16="http://schemas.microsoft.com/office/drawing/2014/main" id="{9FB06E01-0F1D-4143-A23E-7A76A0CC1139}"/>
            </a:ext>
          </a:extLst>
        </xdr:cNvPr>
        <xdr:cNvSpPr txBox="1"/>
      </xdr:nvSpPr>
      <xdr:spPr>
        <a:xfrm>
          <a:off x="3686175"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30" name="TextBox 29">
          <a:extLst>
            <a:ext uri="{FF2B5EF4-FFF2-40B4-BE49-F238E27FC236}">
              <a16:creationId xmlns:a16="http://schemas.microsoft.com/office/drawing/2014/main" id="{C7AC9857-C07E-49E3-A6B1-D9FB70E2FB73}"/>
            </a:ext>
          </a:extLst>
        </xdr:cNvPr>
        <xdr:cNvSpPr txBox="1"/>
      </xdr:nvSpPr>
      <xdr:spPr>
        <a:xfrm>
          <a:off x="3686175" y="3286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1" name="TextBox 30">
          <a:extLst>
            <a:ext uri="{FF2B5EF4-FFF2-40B4-BE49-F238E27FC236}">
              <a16:creationId xmlns:a16="http://schemas.microsoft.com/office/drawing/2014/main" id="{B6659D48-5EB2-431C-9CE1-C2A311E32244}"/>
            </a:ext>
          </a:extLst>
        </xdr:cNvPr>
        <xdr:cNvSpPr txBox="1"/>
      </xdr:nvSpPr>
      <xdr:spPr>
        <a:xfrm>
          <a:off x="3686175"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2" name="TextBox 31">
          <a:extLst>
            <a:ext uri="{FF2B5EF4-FFF2-40B4-BE49-F238E27FC236}">
              <a16:creationId xmlns:a16="http://schemas.microsoft.com/office/drawing/2014/main" id="{E5EF09B0-FC00-4FBF-8CCB-EA256E8DBC9E}"/>
            </a:ext>
          </a:extLst>
        </xdr:cNvPr>
        <xdr:cNvSpPr txBox="1"/>
      </xdr:nvSpPr>
      <xdr:spPr>
        <a:xfrm>
          <a:off x="3686175"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3" name="TextBox 32">
          <a:extLst>
            <a:ext uri="{FF2B5EF4-FFF2-40B4-BE49-F238E27FC236}">
              <a16:creationId xmlns:a16="http://schemas.microsoft.com/office/drawing/2014/main" id="{2996B305-F1AB-4C00-B6A8-99E470937209}"/>
            </a:ext>
          </a:extLst>
        </xdr:cNvPr>
        <xdr:cNvSpPr txBox="1"/>
      </xdr:nvSpPr>
      <xdr:spPr>
        <a:xfrm>
          <a:off x="3686175" y="357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4" name="TextBox 33">
          <a:extLst>
            <a:ext uri="{FF2B5EF4-FFF2-40B4-BE49-F238E27FC236}">
              <a16:creationId xmlns:a16="http://schemas.microsoft.com/office/drawing/2014/main" id="{9AFFEED4-7533-428B-AA55-578FD82B7241}"/>
            </a:ext>
          </a:extLst>
        </xdr:cNvPr>
        <xdr:cNvSpPr txBox="1"/>
      </xdr:nvSpPr>
      <xdr:spPr>
        <a:xfrm>
          <a:off x="3686175" y="357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5" name="TextBox 34">
          <a:extLst>
            <a:ext uri="{FF2B5EF4-FFF2-40B4-BE49-F238E27FC236}">
              <a16:creationId xmlns:a16="http://schemas.microsoft.com/office/drawing/2014/main" id="{D3CC4B85-3279-48CE-91ED-72B589F88F47}"/>
            </a:ext>
          </a:extLst>
        </xdr:cNvPr>
        <xdr:cNvSpPr txBox="1"/>
      </xdr:nvSpPr>
      <xdr:spPr>
        <a:xfrm>
          <a:off x="368617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6" name="TextBox 35">
          <a:extLst>
            <a:ext uri="{FF2B5EF4-FFF2-40B4-BE49-F238E27FC236}">
              <a16:creationId xmlns:a16="http://schemas.microsoft.com/office/drawing/2014/main" id="{EC7AFF7A-6D50-4A76-BBAD-73461612D14B}"/>
            </a:ext>
          </a:extLst>
        </xdr:cNvPr>
        <xdr:cNvSpPr txBox="1"/>
      </xdr:nvSpPr>
      <xdr:spPr>
        <a:xfrm>
          <a:off x="368617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7" name="TextBox 36">
          <a:extLst>
            <a:ext uri="{FF2B5EF4-FFF2-40B4-BE49-F238E27FC236}">
              <a16:creationId xmlns:a16="http://schemas.microsoft.com/office/drawing/2014/main" id="{99A04535-602A-4BB9-8E1E-ADA34EBA7F74}"/>
            </a:ext>
          </a:extLst>
        </xdr:cNvPr>
        <xdr:cNvSpPr txBox="1"/>
      </xdr:nvSpPr>
      <xdr:spPr>
        <a:xfrm>
          <a:off x="368617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8" name="TextBox 37">
          <a:extLst>
            <a:ext uri="{FF2B5EF4-FFF2-40B4-BE49-F238E27FC236}">
              <a16:creationId xmlns:a16="http://schemas.microsoft.com/office/drawing/2014/main" id="{92C7950F-D51F-4A5E-A123-3DDFC25242DD}"/>
            </a:ext>
          </a:extLst>
        </xdr:cNvPr>
        <xdr:cNvSpPr txBox="1"/>
      </xdr:nvSpPr>
      <xdr:spPr>
        <a:xfrm>
          <a:off x="368617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9" name="TextBox 38">
          <a:extLst>
            <a:ext uri="{FF2B5EF4-FFF2-40B4-BE49-F238E27FC236}">
              <a16:creationId xmlns:a16="http://schemas.microsoft.com/office/drawing/2014/main" id="{D4C9B6C2-576C-40EB-96D2-39D1369C5F21}"/>
            </a:ext>
          </a:extLst>
        </xdr:cNvPr>
        <xdr:cNvSpPr txBox="1"/>
      </xdr:nvSpPr>
      <xdr:spPr>
        <a:xfrm>
          <a:off x="3686175" y="40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40" name="TextBox 39">
          <a:extLst>
            <a:ext uri="{FF2B5EF4-FFF2-40B4-BE49-F238E27FC236}">
              <a16:creationId xmlns:a16="http://schemas.microsoft.com/office/drawing/2014/main" id="{E8191703-2520-4A95-8582-054C06EBD7E7}"/>
            </a:ext>
          </a:extLst>
        </xdr:cNvPr>
        <xdr:cNvSpPr txBox="1"/>
      </xdr:nvSpPr>
      <xdr:spPr>
        <a:xfrm>
          <a:off x="3686175" y="40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41" name="TextBox 40">
          <a:extLst>
            <a:ext uri="{FF2B5EF4-FFF2-40B4-BE49-F238E27FC236}">
              <a16:creationId xmlns:a16="http://schemas.microsoft.com/office/drawing/2014/main" id="{74EE214F-9DFE-4D00-B28B-C5CEAF756C0F}"/>
            </a:ext>
          </a:extLst>
        </xdr:cNvPr>
        <xdr:cNvSpPr txBox="1"/>
      </xdr:nvSpPr>
      <xdr:spPr>
        <a:xfrm>
          <a:off x="2367915" y="300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42" name="TextBox 41">
          <a:extLst>
            <a:ext uri="{FF2B5EF4-FFF2-40B4-BE49-F238E27FC236}">
              <a16:creationId xmlns:a16="http://schemas.microsoft.com/office/drawing/2014/main" id="{1BC1FB05-E8EE-499B-B34D-95268EF1EF0B}"/>
            </a:ext>
          </a:extLst>
        </xdr:cNvPr>
        <xdr:cNvSpPr txBox="1"/>
      </xdr:nvSpPr>
      <xdr:spPr>
        <a:xfrm>
          <a:off x="3682365" y="300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19</xdr:row>
      <xdr:rowOff>0</xdr:rowOff>
    </xdr:from>
    <xdr:ext cx="192763" cy="264560"/>
    <xdr:sp macro="" textlink="">
      <xdr:nvSpPr>
        <xdr:cNvPr id="43" name="TextBox 42">
          <a:extLst>
            <a:ext uri="{FF2B5EF4-FFF2-40B4-BE49-F238E27FC236}">
              <a16:creationId xmlns:a16="http://schemas.microsoft.com/office/drawing/2014/main" id="{5312A5E0-F5E1-4452-AA9C-4DE2478E4D7F}"/>
            </a:ext>
          </a:extLst>
        </xdr:cNvPr>
        <xdr:cNvSpPr txBox="1"/>
      </xdr:nvSpPr>
      <xdr:spPr>
        <a:xfrm>
          <a:off x="4996815" y="300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44" name="TextBox 43">
          <a:extLst>
            <a:ext uri="{FF2B5EF4-FFF2-40B4-BE49-F238E27FC236}">
              <a16:creationId xmlns:a16="http://schemas.microsoft.com/office/drawing/2014/main" id="{E656020C-A0F8-4E2F-A4EC-607BB1AC9F89}"/>
            </a:ext>
          </a:extLst>
        </xdr:cNvPr>
        <xdr:cNvSpPr txBox="1"/>
      </xdr:nvSpPr>
      <xdr:spPr>
        <a:xfrm>
          <a:off x="1920240" y="31432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45" name="TextBox 44">
          <a:extLst>
            <a:ext uri="{FF2B5EF4-FFF2-40B4-BE49-F238E27FC236}">
              <a16:creationId xmlns:a16="http://schemas.microsoft.com/office/drawing/2014/main" id="{E3F49103-6C17-48CB-87E6-00FF9C665B81}"/>
            </a:ext>
          </a:extLst>
        </xdr:cNvPr>
        <xdr:cNvSpPr txBox="1"/>
      </xdr:nvSpPr>
      <xdr:spPr>
        <a:xfrm>
          <a:off x="626745" y="31432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1</xdr:col>
      <xdr:colOff>3139440</xdr:colOff>
      <xdr:row>19</xdr:row>
      <xdr:rowOff>0</xdr:rowOff>
    </xdr:from>
    <xdr:ext cx="192763" cy="264560"/>
    <xdr:sp macro="" textlink="">
      <xdr:nvSpPr>
        <xdr:cNvPr id="2" name="TextBox 1">
          <a:extLst>
            <a:ext uri="{FF2B5EF4-FFF2-40B4-BE49-F238E27FC236}">
              <a16:creationId xmlns:a16="http://schemas.microsoft.com/office/drawing/2014/main" id="{B61E79D8-CFCF-4C8E-A356-E19949B0B1DC}"/>
            </a:ext>
          </a:extLst>
        </xdr:cNvPr>
        <xdr:cNvSpPr txBox="1"/>
      </xdr:nvSpPr>
      <xdr:spPr>
        <a:xfrm>
          <a:off x="1920240" y="330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3" name="TextBox 2">
          <a:extLst>
            <a:ext uri="{FF2B5EF4-FFF2-40B4-BE49-F238E27FC236}">
              <a16:creationId xmlns:a16="http://schemas.microsoft.com/office/drawing/2014/main" id="{EB358DE5-D24E-48E0-813B-02D6F72197A7}"/>
            </a:ext>
          </a:extLst>
        </xdr:cNvPr>
        <xdr:cNvSpPr txBox="1"/>
      </xdr:nvSpPr>
      <xdr:spPr>
        <a:xfrm>
          <a:off x="1920240" y="346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 name="TextBox 3">
          <a:extLst>
            <a:ext uri="{FF2B5EF4-FFF2-40B4-BE49-F238E27FC236}">
              <a16:creationId xmlns:a16="http://schemas.microsoft.com/office/drawing/2014/main" id="{313C0104-FFCD-4BF1-858F-4EC64FB70E55}"/>
            </a:ext>
          </a:extLst>
        </xdr:cNvPr>
        <xdr:cNvSpPr txBox="1"/>
      </xdr:nvSpPr>
      <xdr:spPr>
        <a:xfrm>
          <a:off x="1920240" y="36290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F4728DFE-9624-495A-9F09-33019B604935}"/>
            </a:ext>
          </a:extLst>
        </xdr:cNvPr>
        <xdr:cNvSpPr txBox="1"/>
      </xdr:nvSpPr>
      <xdr:spPr>
        <a:xfrm>
          <a:off x="1920240" y="379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6" name="TextBox 5">
          <a:extLst>
            <a:ext uri="{FF2B5EF4-FFF2-40B4-BE49-F238E27FC236}">
              <a16:creationId xmlns:a16="http://schemas.microsoft.com/office/drawing/2014/main" id="{7426A53D-119A-4580-B805-13F760739AF5}"/>
            </a:ext>
          </a:extLst>
        </xdr:cNvPr>
        <xdr:cNvSpPr txBox="1"/>
      </xdr:nvSpPr>
      <xdr:spPr>
        <a:xfrm>
          <a:off x="1920240" y="379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4C4D5CCA-3F0C-477B-BA46-0D1DAA378739}"/>
            </a:ext>
          </a:extLst>
        </xdr:cNvPr>
        <xdr:cNvSpPr txBox="1"/>
      </xdr:nvSpPr>
      <xdr:spPr>
        <a:xfrm>
          <a:off x="1920240" y="395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ABC0FE62-F544-47DC-8142-DCD536F3239B}"/>
            </a:ext>
          </a:extLst>
        </xdr:cNvPr>
        <xdr:cNvSpPr txBox="1"/>
      </xdr:nvSpPr>
      <xdr:spPr>
        <a:xfrm>
          <a:off x="1920240" y="395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2CC3F49E-C4C0-4F5F-9C45-C1FAD8FF01E7}"/>
            </a:ext>
          </a:extLst>
        </xdr:cNvPr>
        <xdr:cNvSpPr txBox="1"/>
      </xdr:nvSpPr>
      <xdr:spPr>
        <a:xfrm>
          <a:off x="1920240" y="411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8954DBF3-BE80-41D8-A505-F2261BD15252}"/>
            </a:ext>
          </a:extLst>
        </xdr:cNvPr>
        <xdr:cNvSpPr txBox="1"/>
      </xdr:nvSpPr>
      <xdr:spPr>
        <a:xfrm>
          <a:off x="1920240" y="411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966225A1-7306-405E-9A56-FF4C904CD270}"/>
            </a:ext>
          </a:extLst>
        </xdr:cNvPr>
        <xdr:cNvSpPr txBox="1"/>
      </xdr:nvSpPr>
      <xdr:spPr>
        <a:xfrm>
          <a:off x="1920240" y="427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2B2D1080-1436-4AF5-9BA4-8096B8450EE4}"/>
            </a:ext>
          </a:extLst>
        </xdr:cNvPr>
        <xdr:cNvSpPr txBox="1"/>
      </xdr:nvSpPr>
      <xdr:spPr>
        <a:xfrm>
          <a:off x="1920240" y="427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A3E46AEF-2BC3-4FE8-902B-22CF01A4D7CD}"/>
            </a:ext>
          </a:extLst>
        </xdr:cNvPr>
        <xdr:cNvSpPr txBox="1"/>
      </xdr:nvSpPr>
      <xdr:spPr>
        <a:xfrm>
          <a:off x="19202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114AA272-468F-4787-88CD-0587CF951BF2}"/>
            </a:ext>
          </a:extLst>
        </xdr:cNvPr>
        <xdr:cNvSpPr txBox="1"/>
      </xdr:nvSpPr>
      <xdr:spPr>
        <a:xfrm>
          <a:off x="19202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15" name="TextBox 14">
          <a:extLst>
            <a:ext uri="{FF2B5EF4-FFF2-40B4-BE49-F238E27FC236}">
              <a16:creationId xmlns:a16="http://schemas.microsoft.com/office/drawing/2014/main" id="{5EE1DD68-B575-4106-97E9-9B3517000676}"/>
            </a:ext>
          </a:extLst>
        </xdr:cNvPr>
        <xdr:cNvSpPr txBox="1"/>
      </xdr:nvSpPr>
      <xdr:spPr>
        <a:xfrm>
          <a:off x="23717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6" name="TextBox 15">
          <a:extLst>
            <a:ext uri="{FF2B5EF4-FFF2-40B4-BE49-F238E27FC236}">
              <a16:creationId xmlns:a16="http://schemas.microsoft.com/office/drawing/2014/main" id="{9B2C35AD-D7E4-4531-85D2-DA788A806A01}"/>
            </a:ext>
          </a:extLst>
        </xdr:cNvPr>
        <xdr:cNvSpPr txBox="1"/>
      </xdr:nvSpPr>
      <xdr:spPr>
        <a:xfrm>
          <a:off x="2371725" y="346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17" name="TextBox 16">
          <a:extLst>
            <a:ext uri="{FF2B5EF4-FFF2-40B4-BE49-F238E27FC236}">
              <a16:creationId xmlns:a16="http://schemas.microsoft.com/office/drawing/2014/main" id="{46F0C2E0-4296-443E-B47C-6476874083D9}"/>
            </a:ext>
          </a:extLst>
        </xdr:cNvPr>
        <xdr:cNvSpPr txBox="1"/>
      </xdr:nvSpPr>
      <xdr:spPr>
        <a:xfrm>
          <a:off x="2371725" y="3629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8" name="TextBox 17">
          <a:extLst>
            <a:ext uri="{FF2B5EF4-FFF2-40B4-BE49-F238E27FC236}">
              <a16:creationId xmlns:a16="http://schemas.microsoft.com/office/drawing/2014/main" id="{F9CC4228-40B2-4CF5-BACA-7D869DE1124A}"/>
            </a:ext>
          </a:extLst>
        </xdr:cNvPr>
        <xdr:cNvSpPr txBox="1"/>
      </xdr:nvSpPr>
      <xdr:spPr>
        <a:xfrm>
          <a:off x="2371725"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9" name="TextBox 18">
          <a:extLst>
            <a:ext uri="{FF2B5EF4-FFF2-40B4-BE49-F238E27FC236}">
              <a16:creationId xmlns:a16="http://schemas.microsoft.com/office/drawing/2014/main" id="{5E67AD6C-9237-440E-85B9-010F05577E5D}"/>
            </a:ext>
          </a:extLst>
        </xdr:cNvPr>
        <xdr:cNvSpPr txBox="1"/>
      </xdr:nvSpPr>
      <xdr:spPr>
        <a:xfrm>
          <a:off x="2371725"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50F30D94-87D1-4E54-BAD0-C2F3DEAD484A}"/>
            </a:ext>
          </a:extLst>
        </xdr:cNvPr>
        <xdr:cNvSpPr txBox="1"/>
      </xdr:nvSpPr>
      <xdr:spPr>
        <a:xfrm>
          <a:off x="237172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16B40433-6137-4397-846B-69C582324AD8}"/>
            </a:ext>
          </a:extLst>
        </xdr:cNvPr>
        <xdr:cNvSpPr txBox="1"/>
      </xdr:nvSpPr>
      <xdr:spPr>
        <a:xfrm>
          <a:off x="237172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1B28EE27-A9F0-49A1-8543-A82143D4BC52}"/>
            </a:ext>
          </a:extLst>
        </xdr:cNvPr>
        <xdr:cNvSpPr txBox="1"/>
      </xdr:nvSpPr>
      <xdr:spPr>
        <a:xfrm>
          <a:off x="237172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8A6938AC-E562-4A5A-BB53-9729AF4C9122}"/>
            </a:ext>
          </a:extLst>
        </xdr:cNvPr>
        <xdr:cNvSpPr txBox="1"/>
      </xdr:nvSpPr>
      <xdr:spPr>
        <a:xfrm>
          <a:off x="237172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B6579648-3E97-4282-B978-0B822174E5B9}"/>
            </a:ext>
          </a:extLst>
        </xdr:cNvPr>
        <xdr:cNvSpPr txBox="1"/>
      </xdr:nvSpPr>
      <xdr:spPr>
        <a:xfrm>
          <a:off x="237172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E0FCC181-548F-4B2F-BB81-7A1CC5506713}"/>
            </a:ext>
          </a:extLst>
        </xdr:cNvPr>
        <xdr:cNvSpPr txBox="1"/>
      </xdr:nvSpPr>
      <xdr:spPr>
        <a:xfrm>
          <a:off x="237172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868F3545-B7EC-45A6-89A9-2696445110F9}"/>
            </a:ext>
          </a:extLst>
        </xdr:cNvPr>
        <xdr:cNvSpPr txBox="1"/>
      </xdr:nvSpPr>
      <xdr:spPr>
        <a:xfrm>
          <a:off x="237172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62817BF1-369D-40F9-BC08-484B1C8D73DE}"/>
            </a:ext>
          </a:extLst>
        </xdr:cNvPr>
        <xdr:cNvSpPr txBox="1"/>
      </xdr:nvSpPr>
      <xdr:spPr>
        <a:xfrm>
          <a:off x="237172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28" name="TextBox 27">
          <a:extLst>
            <a:ext uri="{FF2B5EF4-FFF2-40B4-BE49-F238E27FC236}">
              <a16:creationId xmlns:a16="http://schemas.microsoft.com/office/drawing/2014/main" id="{7697EA3C-4FCB-474F-B72E-3E8A1948731D}"/>
            </a:ext>
          </a:extLst>
        </xdr:cNvPr>
        <xdr:cNvSpPr txBox="1"/>
      </xdr:nvSpPr>
      <xdr:spPr>
        <a:xfrm>
          <a:off x="368617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29" name="TextBox 28">
          <a:extLst>
            <a:ext uri="{FF2B5EF4-FFF2-40B4-BE49-F238E27FC236}">
              <a16:creationId xmlns:a16="http://schemas.microsoft.com/office/drawing/2014/main" id="{9902D540-12A9-4838-A37A-AFDF3348A0DB}"/>
            </a:ext>
          </a:extLst>
        </xdr:cNvPr>
        <xdr:cNvSpPr txBox="1"/>
      </xdr:nvSpPr>
      <xdr:spPr>
        <a:xfrm>
          <a:off x="3686175" y="346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30" name="TextBox 29">
          <a:extLst>
            <a:ext uri="{FF2B5EF4-FFF2-40B4-BE49-F238E27FC236}">
              <a16:creationId xmlns:a16="http://schemas.microsoft.com/office/drawing/2014/main" id="{A8EFEF72-DFF2-4953-8964-BA74DC3504D7}"/>
            </a:ext>
          </a:extLst>
        </xdr:cNvPr>
        <xdr:cNvSpPr txBox="1"/>
      </xdr:nvSpPr>
      <xdr:spPr>
        <a:xfrm>
          <a:off x="3686175" y="3629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1" name="TextBox 30">
          <a:extLst>
            <a:ext uri="{FF2B5EF4-FFF2-40B4-BE49-F238E27FC236}">
              <a16:creationId xmlns:a16="http://schemas.microsoft.com/office/drawing/2014/main" id="{0BAFAEF5-23E9-480D-B981-3492DED38AAA}"/>
            </a:ext>
          </a:extLst>
        </xdr:cNvPr>
        <xdr:cNvSpPr txBox="1"/>
      </xdr:nvSpPr>
      <xdr:spPr>
        <a:xfrm>
          <a:off x="3686175"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2" name="TextBox 31">
          <a:extLst>
            <a:ext uri="{FF2B5EF4-FFF2-40B4-BE49-F238E27FC236}">
              <a16:creationId xmlns:a16="http://schemas.microsoft.com/office/drawing/2014/main" id="{27B24F60-17A6-4983-9C67-C57D8F5B79BE}"/>
            </a:ext>
          </a:extLst>
        </xdr:cNvPr>
        <xdr:cNvSpPr txBox="1"/>
      </xdr:nvSpPr>
      <xdr:spPr>
        <a:xfrm>
          <a:off x="3686175"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3" name="TextBox 32">
          <a:extLst>
            <a:ext uri="{FF2B5EF4-FFF2-40B4-BE49-F238E27FC236}">
              <a16:creationId xmlns:a16="http://schemas.microsoft.com/office/drawing/2014/main" id="{088FDEA7-2B6F-4166-B7B4-338D37D75664}"/>
            </a:ext>
          </a:extLst>
        </xdr:cNvPr>
        <xdr:cNvSpPr txBox="1"/>
      </xdr:nvSpPr>
      <xdr:spPr>
        <a:xfrm>
          <a:off x="368617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4" name="TextBox 33">
          <a:extLst>
            <a:ext uri="{FF2B5EF4-FFF2-40B4-BE49-F238E27FC236}">
              <a16:creationId xmlns:a16="http://schemas.microsoft.com/office/drawing/2014/main" id="{A1570DCB-12EC-4065-BE4F-1ED9F546ABFB}"/>
            </a:ext>
          </a:extLst>
        </xdr:cNvPr>
        <xdr:cNvSpPr txBox="1"/>
      </xdr:nvSpPr>
      <xdr:spPr>
        <a:xfrm>
          <a:off x="368617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5" name="TextBox 34">
          <a:extLst>
            <a:ext uri="{FF2B5EF4-FFF2-40B4-BE49-F238E27FC236}">
              <a16:creationId xmlns:a16="http://schemas.microsoft.com/office/drawing/2014/main" id="{E9CC3F39-D578-41BD-B8A5-14DB62503B32}"/>
            </a:ext>
          </a:extLst>
        </xdr:cNvPr>
        <xdr:cNvSpPr txBox="1"/>
      </xdr:nvSpPr>
      <xdr:spPr>
        <a:xfrm>
          <a:off x="368617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6" name="TextBox 35">
          <a:extLst>
            <a:ext uri="{FF2B5EF4-FFF2-40B4-BE49-F238E27FC236}">
              <a16:creationId xmlns:a16="http://schemas.microsoft.com/office/drawing/2014/main" id="{EFD3CD8B-8DE4-418B-9451-2954CF440B00}"/>
            </a:ext>
          </a:extLst>
        </xdr:cNvPr>
        <xdr:cNvSpPr txBox="1"/>
      </xdr:nvSpPr>
      <xdr:spPr>
        <a:xfrm>
          <a:off x="368617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7" name="TextBox 36">
          <a:extLst>
            <a:ext uri="{FF2B5EF4-FFF2-40B4-BE49-F238E27FC236}">
              <a16:creationId xmlns:a16="http://schemas.microsoft.com/office/drawing/2014/main" id="{33573AD4-317F-44CC-91EA-E3A1534321A5}"/>
            </a:ext>
          </a:extLst>
        </xdr:cNvPr>
        <xdr:cNvSpPr txBox="1"/>
      </xdr:nvSpPr>
      <xdr:spPr>
        <a:xfrm>
          <a:off x="3686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8" name="TextBox 37">
          <a:extLst>
            <a:ext uri="{FF2B5EF4-FFF2-40B4-BE49-F238E27FC236}">
              <a16:creationId xmlns:a16="http://schemas.microsoft.com/office/drawing/2014/main" id="{74D3A4B6-CAE3-4CB9-8E43-D92831819FDB}"/>
            </a:ext>
          </a:extLst>
        </xdr:cNvPr>
        <xdr:cNvSpPr txBox="1"/>
      </xdr:nvSpPr>
      <xdr:spPr>
        <a:xfrm>
          <a:off x="3686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9" name="TextBox 38">
          <a:extLst>
            <a:ext uri="{FF2B5EF4-FFF2-40B4-BE49-F238E27FC236}">
              <a16:creationId xmlns:a16="http://schemas.microsoft.com/office/drawing/2014/main" id="{5ACC0948-E9AD-4B68-A282-24A607D3E65C}"/>
            </a:ext>
          </a:extLst>
        </xdr:cNvPr>
        <xdr:cNvSpPr txBox="1"/>
      </xdr:nvSpPr>
      <xdr:spPr>
        <a:xfrm>
          <a:off x="36861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40" name="TextBox 39">
          <a:extLst>
            <a:ext uri="{FF2B5EF4-FFF2-40B4-BE49-F238E27FC236}">
              <a16:creationId xmlns:a16="http://schemas.microsoft.com/office/drawing/2014/main" id="{23876D8B-6D2A-4350-9766-CF4985B6D242}"/>
            </a:ext>
          </a:extLst>
        </xdr:cNvPr>
        <xdr:cNvSpPr txBox="1"/>
      </xdr:nvSpPr>
      <xdr:spPr>
        <a:xfrm>
          <a:off x="36861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41" name="TextBox 40">
          <a:extLst>
            <a:ext uri="{FF2B5EF4-FFF2-40B4-BE49-F238E27FC236}">
              <a16:creationId xmlns:a16="http://schemas.microsoft.com/office/drawing/2014/main" id="{35EF7388-E087-4748-8DFA-974100A135DB}"/>
            </a:ext>
          </a:extLst>
        </xdr:cNvPr>
        <xdr:cNvSpPr txBox="1"/>
      </xdr:nvSpPr>
      <xdr:spPr>
        <a:xfrm>
          <a:off x="2367915" y="330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42" name="TextBox 41">
          <a:extLst>
            <a:ext uri="{FF2B5EF4-FFF2-40B4-BE49-F238E27FC236}">
              <a16:creationId xmlns:a16="http://schemas.microsoft.com/office/drawing/2014/main" id="{E9E36E63-6223-4E7F-9F5C-E5EA09D252BD}"/>
            </a:ext>
          </a:extLst>
        </xdr:cNvPr>
        <xdr:cNvSpPr txBox="1"/>
      </xdr:nvSpPr>
      <xdr:spPr>
        <a:xfrm>
          <a:off x="3682365" y="330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19</xdr:row>
      <xdr:rowOff>0</xdr:rowOff>
    </xdr:from>
    <xdr:ext cx="192763" cy="264560"/>
    <xdr:sp macro="" textlink="">
      <xdr:nvSpPr>
        <xdr:cNvPr id="43" name="TextBox 42">
          <a:extLst>
            <a:ext uri="{FF2B5EF4-FFF2-40B4-BE49-F238E27FC236}">
              <a16:creationId xmlns:a16="http://schemas.microsoft.com/office/drawing/2014/main" id="{F64D0570-120D-495D-A4D4-C55594EB37C2}"/>
            </a:ext>
          </a:extLst>
        </xdr:cNvPr>
        <xdr:cNvSpPr txBox="1"/>
      </xdr:nvSpPr>
      <xdr:spPr>
        <a:xfrm>
          <a:off x="4996815" y="330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44" name="TextBox 43">
          <a:extLst>
            <a:ext uri="{FF2B5EF4-FFF2-40B4-BE49-F238E27FC236}">
              <a16:creationId xmlns:a16="http://schemas.microsoft.com/office/drawing/2014/main" id="{D63A4FA8-B2AC-48AE-B077-8520A2B70F31}"/>
            </a:ext>
          </a:extLst>
        </xdr:cNvPr>
        <xdr:cNvSpPr txBox="1"/>
      </xdr:nvSpPr>
      <xdr:spPr>
        <a:xfrm>
          <a:off x="1920240" y="34671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45" name="TextBox 44">
          <a:extLst>
            <a:ext uri="{FF2B5EF4-FFF2-40B4-BE49-F238E27FC236}">
              <a16:creationId xmlns:a16="http://schemas.microsoft.com/office/drawing/2014/main" id="{2D73BA06-A346-441E-9471-80E045E5AC99}"/>
            </a:ext>
          </a:extLst>
        </xdr:cNvPr>
        <xdr:cNvSpPr txBox="1"/>
      </xdr:nvSpPr>
      <xdr:spPr>
        <a:xfrm>
          <a:off x="626745" y="34671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1</xdr:col>
      <xdr:colOff>3139440</xdr:colOff>
      <xdr:row>20</xdr:row>
      <xdr:rowOff>0</xdr:rowOff>
    </xdr:from>
    <xdr:ext cx="192763" cy="264560"/>
    <xdr:sp macro="" textlink="">
      <xdr:nvSpPr>
        <xdr:cNvPr id="2" name="TextBox 1">
          <a:extLst>
            <a:ext uri="{FF2B5EF4-FFF2-40B4-BE49-F238E27FC236}">
              <a16:creationId xmlns:a16="http://schemas.microsoft.com/office/drawing/2014/main" id="{4E5437E9-5FBD-4232-B078-7B86D211E89E}"/>
            </a:ext>
          </a:extLst>
        </xdr:cNvPr>
        <xdr:cNvSpPr txBox="1"/>
      </xdr:nvSpPr>
      <xdr:spPr>
        <a:xfrm>
          <a:off x="1920240"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3" name="TextBox 2">
          <a:extLst>
            <a:ext uri="{FF2B5EF4-FFF2-40B4-BE49-F238E27FC236}">
              <a16:creationId xmlns:a16="http://schemas.microsoft.com/office/drawing/2014/main" id="{07009146-B171-455E-AEFD-5ECD2C4CE0BF}"/>
            </a:ext>
          </a:extLst>
        </xdr:cNvPr>
        <xdr:cNvSpPr txBox="1"/>
      </xdr:nvSpPr>
      <xdr:spPr>
        <a:xfrm>
          <a:off x="1920240" y="3609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303466"/>
    <xdr:sp macro="" textlink="">
      <xdr:nvSpPr>
        <xdr:cNvPr id="4" name="TextBox 3">
          <a:extLst>
            <a:ext uri="{FF2B5EF4-FFF2-40B4-BE49-F238E27FC236}">
              <a16:creationId xmlns:a16="http://schemas.microsoft.com/office/drawing/2014/main" id="{248F8DC6-0810-4972-8723-5B684D55220A}"/>
            </a:ext>
          </a:extLst>
        </xdr:cNvPr>
        <xdr:cNvSpPr txBox="1"/>
      </xdr:nvSpPr>
      <xdr:spPr>
        <a:xfrm>
          <a:off x="1920240" y="37719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5" name="TextBox 4">
          <a:extLst>
            <a:ext uri="{FF2B5EF4-FFF2-40B4-BE49-F238E27FC236}">
              <a16:creationId xmlns:a16="http://schemas.microsoft.com/office/drawing/2014/main" id="{BE81E9C1-72A3-4B5A-A8B4-C4F05503D6AC}"/>
            </a:ext>
          </a:extLst>
        </xdr:cNvPr>
        <xdr:cNvSpPr txBox="1"/>
      </xdr:nvSpPr>
      <xdr:spPr>
        <a:xfrm>
          <a:off x="1920240" y="3933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6" name="TextBox 5">
          <a:extLst>
            <a:ext uri="{FF2B5EF4-FFF2-40B4-BE49-F238E27FC236}">
              <a16:creationId xmlns:a16="http://schemas.microsoft.com/office/drawing/2014/main" id="{B866394E-B4C0-4D0D-94C2-1D7A81798A10}"/>
            </a:ext>
          </a:extLst>
        </xdr:cNvPr>
        <xdr:cNvSpPr txBox="1"/>
      </xdr:nvSpPr>
      <xdr:spPr>
        <a:xfrm>
          <a:off x="1920240" y="3933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7" name="TextBox 6">
          <a:extLst>
            <a:ext uri="{FF2B5EF4-FFF2-40B4-BE49-F238E27FC236}">
              <a16:creationId xmlns:a16="http://schemas.microsoft.com/office/drawing/2014/main" id="{C34EC762-0108-46F5-9CB9-16DCCDB9C83E}"/>
            </a:ext>
          </a:extLst>
        </xdr:cNvPr>
        <xdr:cNvSpPr txBox="1"/>
      </xdr:nvSpPr>
      <xdr:spPr>
        <a:xfrm>
          <a:off x="1920240" y="409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8" name="TextBox 7">
          <a:extLst>
            <a:ext uri="{FF2B5EF4-FFF2-40B4-BE49-F238E27FC236}">
              <a16:creationId xmlns:a16="http://schemas.microsoft.com/office/drawing/2014/main" id="{6558FB8B-0DD2-438A-9616-16CDD861735C}"/>
            </a:ext>
          </a:extLst>
        </xdr:cNvPr>
        <xdr:cNvSpPr txBox="1"/>
      </xdr:nvSpPr>
      <xdr:spPr>
        <a:xfrm>
          <a:off x="1920240" y="409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9" name="TextBox 8">
          <a:extLst>
            <a:ext uri="{FF2B5EF4-FFF2-40B4-BE49-F238E27FC236}">
              <a16:creationId xmlns:a16="http://schemas.microsoft.com/office/drawing/2014/main" id="{361B140F-5A33-40F4-A027-54263CA89E61}"/>
            </a:ext>
          </a:extLst>
        </xdr:cNvPr>
        <xdr:cNvSpPr txBox="1"/>
      </xdr:nvSpPr>
      <xdr:spPr>
        <a:xfrm>
          <a:off x="1920240" y="4257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0" name="TextBox 9">
          <a:extLst>
            <a:ext uri="{FF2B5EF4-FFF2-40B4-BE49-F238E27FC236}">
              <a16:creationId xmlns:a16="http://schemas.microsoft.com/office/drawing/2014/main" id="{4FD41DF1-DE2D-4EFE-8A7A-3473226282D7}"/>
            </a:ext>
          </a:extLst>
        </xdr:cNvPr>
        <xdr:cNvSpPr txBox="1"/>
      </xdr:nvSpPr>
      <xdr:spPr>
        <a:xfrm>
          <a:off x="1920240" y="4257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1" name="TextBox 10">
          <a:extLst>
            <a:ext uri="{FF2B5EF4-FFF2-40B4-BE49-F238E27FC236}">
              <a16:creationId xmlns:a16="http://schemas.microsoft.com/office/drawing/2014/main" id="{5CA3B6D1-7701-4187-B12C-BFFB85E3A101}"/>
            </a:ext>
          </a:extLst>
        </xdr:cNvPr>
        <xdr:cNvSpPr txBox="1"/>
      </xdr:nvSpPr>
      <xdr:spPr>
        <a:xfrm>
          <a:off x="1920240" y="4419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2" name="TextBox 11">
          <a:extLst>
            <a:ext uri="{FF2B5EF4-FFF2-40B4-BE49-F238E27FC236}">
              <a16:creationId xmlns:a16="http://schemas.microsoft.com/office/drawing/2014/main" id="{823ADC2D-3EB8-40F6-8E1F-8BBA2DB9953D}"/>
            </a:ext>
          </a:extLst>
        </xdr:cNvPr>
        <xdr:cNvSpPr txBox="1"/>
      </xdr:nvSpPr>
      <xdr:spPr>
        <a:xfrm>
          <a:off x="1920240" y="4419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13" name="TextBox 12">
          <a:extLst>
            <a:ext uri="{FF2B5EF4-FFF2-40B4-BE49-F238E27FC236}">
              <a16:creationId xmlns:a16="http://schemas.microsoft.com/office/drawing/2014/main" id="{CDA49FBE-6568-434A-9456-BAA421D49A7D}"/>
            </a:ext>
          </a:extLst>
        </xdr:cNvPr>
        <xdr:cNvSpPr txBox="1"/>
      </xdr:nvSpPr>
      <xdr:spPr>
        <a:xfrm>
          <a:off x="1920240" y="4581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14" name="TextBox 13">
          <a:extLst>
            <a:ext uri="{FF2B5EF4-FFF2-40B4-BE49-F238E27FC236}">
              <a16:creationId xmlns:a16="http://schemas.microsoft.com/office/drawing/2014/main" id="{3211A4A8-56EF-4A7A-9EA2-ECC884D5311C}"/>
            </a:ext>
          </a:extLst>
        </xdr:cNvPr>
        <xdr:cNvSpPr txBox="1"/>
      </xdr:nvSpPr>
      <xdr:spPr>
        <a:xfrm>
          <a:off x="1920240" y="4581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5" name="TextBox 14">
          <a:extLst>
            <a:ext uri="{FF2B5EF4-FFF2-40B4-BE49-F238E27FC236}">
              <a16:creationId xmlns:a16="http://schemas.microsoft.com/office/drawing/2014/main" id="{909B5D67-C46F-4DB3-A457-6B48FC4B28C6}"/>
            </a:ext>
          </a:extLst>
        </xdr:cNvPr>
        <xdr:cNvSpPr txBox="1"/>
      </xdr:nvSpPr>
      <xdr:spPr>
        <a:xfrm>
          <a:off x="237172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16" name="TextBox 15">
          <a:extLst>
            <a:ext uri="{FF2B5EF4-FFF2-40B4-BE49-F238E27FC236}">
              <a16:creationId xmlns:a16="http://schemas.microsoft.com/office/drawing/2014/main" id="{60821A0C-A85C-4C1D-A98B-387F47176142}"/>
            </a:ext>
          </a:extLst>
        </xdr:cNvPr>
        <xdr:cNvSpPr txBox="1"/>
      </xdr:nvSpPr>
      <xdr:spPr>
        <a:xfrm>
          <a:off x="2371725"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303466"/>
    <xdr:sp macro="" textlink="">
      <xdr:nvSpPr>
        <xdr:cNvPr id="17" name="TextBox 16">
          <a:extLst>
            <a:ext uri="{FF2B5EF4-FFF2-40B4-BE49-F238E27FC236}">
              <a16:creationId xmlns:a16="http://schemas.microsoft.com/office/drawing/2014/main" id="{E6BDB4DD-545F-4AB7-8C77-1A4518114717}"/>
            </a:ext>
          </a:extLst>
        </xdr:cNvPr>
        <xdr:cNvSpPr txBox="1"/>
      </xdr:nvSpPr>
      <xdr:spPr>
        <a:xfrm>
          <a:off x="2371725" y="37719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18" name="TextBox 17">
          <a:extLst>
            <a:ext uri="{FF2B5EF4-FFF2-40B4-BE49-F238E27FC236}">
              <a16:creationId xmlns:a16="http://schemas.microsoft.com/office/drawing/2014/main" id="{FAAC6AEC-7680-45A2-A02B-79CD7684C01E}"/>
            </a:ext>
          </a:extLst>
        </xdr:cNvPr>
        <xdr:cNvSpPr txBox="1"/>
      </xdr:nvSpPr>
      <xdr:spPr>
        <a:xfrm>
          <a:off x="237172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19" name="TextBox 18">
          <a:extLst>
            <a:ext uri="{FF2B5EF4-FFF2-40B4-BE49-F238E27FC236}">
              <a16:creationId xmlns:a16="http://schemas.microsoft.com/office/drawing/2014/main" id="{BAC9F73F-AECE-4088-8288-50FD6DA6BBD5}"/>
            </a:ext>
          </a:extLst>
        </xdr:cNvPr>
        <xdr:cNvSpPr txBox="1"/>
      </xdr:nvSpPr>
      <xdr:spPr>
        <a:xfrm>
          <a:off x="237172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0" name="TextBox 19">
          <a:extLst>
            <a:ext uri="{FF2B5EF4-FFF2-40B4-BE49-F238E27FC236}">
              <a16:creationId xmlns:a16="http://schemas.microsoft.com/office/drawing/2014/main" id="{F3839822-FC4A-4607-BD09-1007A43B186D}"/>
            </a:ext>
          </a:extLst>
        </xdr:cNvPr>
        <xdr:cNvSpPr txBox="1"/>
      </xdr:nvSpPr>
      <xdr:spPr>
        <a:xfrm>
          <a:off x="237172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1" name="TextBox 20">
          <a:extLst>
            <a:ext uri="{FF2B5EF4-FFF2-40B4-BE49-F238E27FC236}">
              <a16:creationId xmlns:a16="http://schemas.microsoft.com/office/drawing/2014/main" id="{247057F7-1B47-493B-B7D4-FED2C64D88BC}"/>
            </a:ext>
          </a:extLst>
        </xdr:cNvPr>
        <xdr:cNvSpPr txBox="1"/>
      </xdr:nvSpPr>
      <xdr:spPr>
        <a:xfrm>
          <a:off x="237172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2" name="TextBox 21">
          <a:extLst>
            <a:ext uri="{FF2B5EF4-FFF2-40B4-BE49-F238E27FC236}">
              <a16:creationId xmlns:a16="http://schemas.microsoft.com/office/drawing/2014/main" id="{628CEB87-E2C5-4FF3-A0DD-DCDE807BCD21}"/>
            </a:ext>
          </a:extLst>
        </xdr:cNvPr>
        <xdr:cNvSpPr txBox="1"/>
      </xdr:nvSpPr>
      <xdr:spPr>
        <a:xfrm>
          <a:off x="237172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3" name="TextBox 22">
          <a:extLst>
            <a:ext uri="{FF2B5EF4-FFF2-40B4-BE49-F238E27FC236}">
              <a16:creationId xmlns:a16="http://schemas.microsoft.com/office/drawing/2014/main" id="{918DCC17-81C7-415F-AFF5-7081D3BDF948}"/>
            </a:ext>
          </a:extLst>
        </xdr:cNvPr>
        <xdr:cNvSpPr txBox="1"/>
      </xdr:nvSpPr>
      <xdr:spPr>
        <a:xfrm>
          <a:off x="237172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4" name="TextBox 23">
          <a:extLst>
            <a:ext uri="{FF2B5EF4-FFF2-40B4-BE49-F238E27FC236}">
              <a16:creationId xmlns:a16="http://schemas.microsoft.com/office/drawing/2014/main" id="{E5294C5E-DA84-4DCB-A276-93E2200C7DC2}"/>
            </a:ext>
          </a:extLst>
        </xdr:cNvPr>
        <xdr:cNvSpPr txBox="1"/>
      </xdr:nvSpPr>
      <xdr:spPr>
        <a:xfrm>
          <a:off x="23717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5" name="TextBox 24">
          <a:extLst>
            <a:ext uri="{FF2B5EF4-FFF2-40B4-BE49-F238E27FC236}">
              <a16:creationId xmlns:a16="http://schemas.microsoft.com/office/drawing/2014/main" id="{31083273-ED99-484D-85DD-7CDC97ED50B3}"/>
            </a:ext>
          </a:extLst>
        </xdr:cNvPr>
        <xdr:cNvSpPr txBox="1"/>
      </xdr:nvSpPr>
      <xdr:spPr>
        <a:xfrm>
          <a:off x="23717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26" name="TextBox 25">
          <a:extLst>
            <a:ext uri="{FF2B5EF4-FFF2-40B4-BE49-F238E27FC236}">
              <a16:creationId xmlns:a16="http://schemas.microsoft.com/office/drawing/2014/main" id="{A0D51DE7-C1D2-498F-829D-48AB1C750197}"/>
            </a:ext>
          </a:extLst>
        </xdr:cNvPr>
        <xdr:cNvSpPr txBox="1"/>
      </xdr:nvSpPr>
      <xdr:spPr>
        <a:xfrm>
          <a:off x="237172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27" name="TextBox 26">
          <a:extLst>
            <a:ext uri="{FF2B5EF4-FFF2-40B4-BE49-F238E27FC236}">
              <a16:creationId xmlns:a16="http://schemas.microsoft.com/office/drawing/2014/main" id="{E70C0EAA-1EAB-4193-B562-3364EEDEC6F7}"/>
            </a:ext>
          </a:extLst>
        </xdr:cNvPr>
        <xdr:cNvSpPr txBox="1"/>
      </xdr:nvSpPr>
      <xdr:spPr>
        <a:xfrm>
          <a:off x="237172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28" name="TextBox 27">
          <a:extLst>
            <a:ext uri="{FF2B5EF4-FFF2-40B4-BE49-F238E27FC236}">
              <a16:creationId xmlns:a16="http://schemas.microsoft.com/office/drawing/2014/main" id="{E94D021F-7BA5-4E7A-847A-C9EF7424BB8A}"/>
            </a:ext>
          </a:extLst>
        </xdr:cNvPr>
        <xdr:cNvSpPr txBox="1"/>
      </xdr:nvSpPr>
      <xdr:spPr>
        <a:xfrm>
          <a:off x="368617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29" name="TextBox 28">
          <a:extLst>
            <a:ext uri="{FF2B5EF4-FFF2-40B4-BE49-F238E27FC236}">
              <a16:creationId xmlns:a16="http://schemas.microsoft.com/office/drawing/2014/main" id="{035C675C-B5C3-4478-B71E-DAA44329F046}"/>
            </a:ext>
          </a:extLst>
        </xdr:cNvPr>
        <xdr:cNvSpPr txBox="1"/>
      </xdr:nvSpPr>
      <xdr:spPr>
        <a:xfrm>
          <a:off x="3686175"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303466"/>
    <xdr:sp macro="" textlink="">
      <xdr:nvSpPr>
        <xdr:cNvPr id="30" name="TextBox 29">
          <a:extLst>
            <a:ext uri="{FF2B5EF4-FFF2-40B4-BE49-F238E27FC236}">
              <a16:creationId xmlns:a16="http://schemas.microsoft.com/office/drawing/2014/main" id="{B450376A-E5C9-4A96-884A-ED6772E4D022}"/>
            </a:ext>
          </a:extLst>
        </xdr:cNvPr>
        <xdr:cNvSpPr txBox="1"/>
      </xdr:nvSpPr>
      <xdr:spPr>
        <a:xfrm>
          <a:off x="3686175" y="37719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1" name="TextBox 30">
          <a:extLst>
            <a:ext uri="{FF2B5EF4-FFF2-40B4-BE49-F238E27FC236}">
              <a16:creationId xmlns:a16="http://schemas.microsoft.com/office/drawing/2014/main" id="{F58B4B5A-83AE-41D7-B150-56C97904C13C}"/>
            </a:ext>
          </a:extLst>
        </xdr:cNvPr>
        <xdr:cNvSpPr txBox="1"/>
      </xdr:nvSpPr>
      <xdr:spPr>
        <a:xfrm>
          <a:off x="368617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2" name="TextBox 31">
          <a:extLst>
            <a:ext uri="{FF2B5EF4-FFF2-40B4-BE49-F238E27FC236}">
              <a16:creationId xmlns:a16="http://schemas.microsoft.com/office/drawing/2014/main" id="{9B7D3ADB-034C-43E6-A9B5-0CF6DE39FFBC}"/>
            </a:ext>
          </a:extLst>
        </xdr:cNvPr>
        <xdr:cNvSpPr txBox="1"/>
      </xdr:nvSpPr>
      <xdr:spPr>
        <a:xfrm>
          <a:off x="368617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3" name="TextBox 32">
          <a:extLst>
            <a:ext uri="{FF2B5EF4-FFF2-40B4-BE49-F238E27FC236}">
              <a16:creationId xmlns:a16="http://schemas.microsoft.com/office/drawing/2014/main" id="{62D58251-3D20-48B8-AAEA-28073C6D874D}"/>
            </a:ext>
          </a:extLst>
        </xdr:cNvPr>
        <xdr:cNvSpPr txBox="1"/>
      </xdr:nvSpPr>
      <xdr:spPr>
        <a:xfrm>
          <a:off x="368617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4" name="TextBox 33">
          <a:extLst>
            <a:ext uri="{FF2B5EF4-FFF2-40B4-BE49-F238E27FC236}">
              <a16:creationId xmlns:a16="http://schemas.microsoft.com/office/drawing/2014/main" id="{E639B6E0-96AD-4796-8C25-C900AF133151}"/>
            </a:ext>
          </a:extLst>
        </xdr:cNvPr>
        <xdr:cNvSpPr txBox="1"/>
      </xdr:nvSpPr>
      <xdr:spPr>
        <a:xfrm>
          <a:off x="368617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5" name="TextBox 34">
          <a:extLst>
            <a:ext uri="{FF2B5EF4-FFF2-40B4-BE49-F238E27FC236}">
              <a16:creationId xmlns:a16="http://schemas.microsoft.com/office/drawing/2014/main" id="{92F2C113-45E9-4121-ADEF-BD5C8E1F2685}"/>
            </a:ext>
          </a:extLst>
        </xdr:cNvPr>
        <xdr:cNvSpPr txBox="1"/>
      </xdr:nvSpPr>
      <xdr:spPr>
        <a:xfrm>
          <a:off x="36861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6" name="TextBox 35">
          <a:extLst>
            <a:ext uri="{FF2B5EF4-FFF2-40B4-BE49-F238E27FC236}">
              <a16:creationId xmlns:a16="http://schemas.microsoft.com/office/drawing/2014/main" id="{7E814E7C-8AE7-4BC6-9C93-E15D15095F16}"/>
            </a:ext>
          </a:extLst>
        </xdr:cNvPr>
        <xdr:cNvSpPr txBox="1"/>
      </xdr:nvSpPr>
      <xdr:spPr>
        <a:xfrm>
          <a:off x="36861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7" name="TextBox 36">
          <a:extLst>
            <a:ext uri="{FF2B5EF4-FFF2-40B4-BE49-F238E27FC236}">
              <a16:creationId xmlns:a16="http://schemas.microsoft.com/office/drawing/2014/main" id="{10045989-318B-44F7-97CA-BD4DF1EDAA68}"/>
            </a:ext>
          </a:extLst>
        </xdr:cNvPr>
        <xdr:cNvSpPr txBox="1"/>
      </xdr:nvSpPr>
      <xdr:spPr>
        <a:xfrm>
          <a:off x="368617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8" name="TextBox 37">
          <a:extLst>
            <a:ext uri="{FF2B5EF4-FFF2-40B4-BE49-F238E27FC236}">
              <a16:creationId xmlns:a16="http://schemas.microsoft.com/office/drawing/2014/main" id="{6B3167E5-7C02-4CBB-8117-FF4CB12552B3}"/>
            </a:ext>
          </a:extLst>
        </xdr:cNvPr>
        <xdr:cNvSpPr txBox="1"/>
      </xdr:nvSpPr>
      <xdr:spPr>
        <a:xfrm>
          <a:off x="368617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39" name="TextBox 38">
          <a:extLst>
            <a:ext uri="{FF2B5EF4-FFF2-40B4-BE49-F238E27FC236}">
              <a16:creationId xmlns:a16="http://schemas.microsoft.com/office/drawing/2014/main" id="{137B8B47-E4DE-4F55-93D6-BE687B15D9B3}"/>
            </a:ext>
          </a:extLst>
        </xdr:cNvPr>
        <xdr:cNvSpPr txBox="1"/>
      </xdr:nvSpPr>
      <xdr:spPr>
        <a:xfrm>
          <a:off x="36861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40" name="TextBox 39">
          <a:extLst>
            <a:ext uri="{FF2B5EF4-FFF2-40B4-BE49-F238E27FC236}">
              <a16:creationId xmlns:a16="http://schemas.microsoft.com/office/drawing/2014/main" id="{AEF550F4-386A-43C0-9EDB-ED7C9DF0CEC3}"/>
            </a:ext>
          </a:extLst>
        </xdr:cNvPr>
        <xdr:cNvSpPr txBox="1"/>
      </xdr:nvSpPr>
      <xdr:spPr>
        <a:xfrm>
          <a:off x="36861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20</xdr:row>
      <xdr:rowOff>0</xdr:rowOff>
    </xdr:from>
    <xdr:ext cx="192763" cy="264560"/>
    <xdr:sp macro="" textlink="">
      <xdr:nvSpPr>
        <xdr:cNvPr id="41" name="TextBox 40">
          <a:extLst>
            <a:ext uri="{FF2B5EF4-FFF2-40B4-BE49-F238E27FC236}">
              <a16:creationId xmlns:a16="http://schemas.microsoft.com/office/drawing/2014/main" id="{4CA378C8-A156-4425-9ED3-2D83D4D5321C}"/>
            </a:ext>
          </a:extLst>
        </xdr:cNvPr>
        <xdr:cNvSpPr txBox="1"/>
      </xdr:nvSpPr>
      <xdr:spPr>
        <a:xfrm>
          <a:off x="236791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20</xdr:row>
      <xdr:rowOff>0</xdr:rowOff>
    </xdr:from>
    <xdr:ext cx="192763" cy="264560"/>
    <xdr:sp macro="" textlink="">
      <xdr:nvSpPr>
        <xdr:cNvPr id="42" name="TextBox 41">
          <a:extLst>
            <a:ext uri="{FF2B5EF4-FFF2-40B4-BE49-F238E27FC236}">
              <a16:creationId xmlns:a16="http://schemas.microsoft.com/office/drawing/2014/main" id="{BB4BA4E2-2DC7-44E8-AE6D-4DE48AD8DC9A}"/>
            </a:ext>
          </a:extLst>
        </xdr:cNvPr>
        <xdr:cNvSpPr txBox="1"/>
      </xdr:nvSpPr>
      <xdr:spPr>
        <a:xfrm>
          <a:off x="368236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20</xdr:row>
      <xdr:rowOff>0</xdr:rowOff>
    </xdr:from>
    <xdr:ext cx="192763" cy="264560"/>
    <xdr:sp macro="" textlink="">
      <xdr:nvSpPr>
        <xdr:cNvPr id="43" name="TextBox 42">
          <a:extLst>
            <a:ext uri="{FF2B5EF4-FFF2-40B4-BE49-F238E27FC236}">
              <a16:creationId xmlns:a16="http://schemas.microsoft.com/office/drawing/2014/main" id="{0DD6B230-CFEF-4D85-837C-4181A3AE264B}"/>
            </a:ext>
          </a:extLst>
        </xdr:cNvPr>
        <xdr:cNvSpPr txBox="1"/>
      </xdr:nvSpPr>
      <xdr:spPr>
        <a:xfrm>
          <a:off x="499681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21</xdr:row>
      <xdr:rowOff>0</xdr:rowOff>
    </xdr:from>
    <xdr:ext cx="183125" cy="264560"/>
    <xdr:sp macro="" textlink="">
      <xdr:nvSpPr>
        <xdr:cNvPr id="44" name="TextBox 43">
          <a:extLst>
            <a:ext uri="{FF2B5EF4-FFF2-40B4-BE49-F238E27FC236}">
              <a16:creationId xmlns:a16="http://schemas.microsoft.com/office/drawing/2014/main" id="{5128F7B5-29CB-4D1F-84AC-AB68F2C8B046}"/>
            </a:ext>
          </a:extLst>
        </xdr:cNvPr>
        <xdr:cNvSpPr txBox="1"/>
      </xdr:nvSpPr>
      <xdr:spPr>
        <a:xfrm>
          <a:off x="1920240" y="36099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21</xdr:row>
      <xdr:rowOff>0</xdr:rowOff>
    </xdr:from>
    <xdr:ext cx="184731" cy="271710"/>
    <xdr:sp macro="" textlink="">
      <xdr:nvSpPr>
        <xdr:cNvPr id="45" name="TextBox 44">
          <a:extLst>
            <a:ext uri="{FF2B5EF4-FFF2-40B4-BE49-F238E27FC236}">
              <a16:creationId xmlns:a16="http://schemas.microsoft.com/office/drawing/2014/main" id="{A10074D9-7BA1-46F1-B06C-BAACFE245329}"/>
            </a:ext>
          </a:extLst>
        </xdr:cNvPr>
        <xdr:cNvSpPr txBox="1"/>
      </xdr:nvSpPr>
      <xdr:spPr>
        <a:xfrm>
          <a:off x="626745" y="36099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1</xdr:col>
      <xdr:colOff>3139440</xdr:colOff>
      <xdr:row>19</xdr:row>
      <xdr:rowOff>0</xdr:rowOff>
    </xdr:from>
    <xdr:ext cx="192763" cy="264560"/>
    <xdr:sp macro="" textlink="">
      <xdr:nvSpPr>
        <xdr:cNvPr id="2" name="TextBox 1">
          <a:extLst>
            <a:ext uri="{FF2B5EF4-FFF2-40B4-BE49-F238E27FC236}">
              <a16:creationId xmlns:a16="http://schemas.microsoft.com/office/drawing/2014/main" id="{48F70E38-242D-4A36-AE95-E444D8014F2E}"/>
            </a:ext>
          </a:extLst>
        </xdr:cNvPr>
        <xdr:cNvSpPr txBox="1"/>
      </xdr:nvSpPr>
      <xdr:spPr>
        <a:xfrm>
          <a:off x="1920240"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3" name="TextBox 2">
          <a:extLst>
            <a:ext uri="{FF2B5EF4-FFF2-40B4-BE49-F238E27FC236}">
              <a16:creationId xmlns:a16="http://schemas.microsoft.com/office/drawing/2014/main" id="{E893C648-02EB-4ECC-AC48-68A2A65BC324}"/>
            </a:ext>
          </a:extLst>
        </xdr:cNvPr>
        <xdr:cNvSpPr txBox="1"/>
      </xdr:nvSpPr>
      <xdr:spPr>
        <a:xfrm>
          <a:off x="1920240" y="3609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 name="TextBox 3">
          <a:extLst>
            <a:ext uri="{FF2B5EF4-FFF2-40B4-BE49-F238E27FC236}">
              <a16:creationId xmlns:a16="http://schemas.microsoft.com/office/drawing/2014/main" id="{DB08ACE8-71D4-40FF-9261-60E1E5292AF7}"/>
            </a:ext>
          </a:extLst>
        </xdr:cNvPr>
        <xdr:cNvSpPr txBox="1"/>
      </xdr:nvSpPr>
      <xdr:spPr>
        <a:xfrm>
          <a:off x="1920240" y="37719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1C69E69E-FF13-4079-A492-DD550E7A2A30}"/>
            </a:ext>
          </a:extLst>
        </xdr:cNvPr>
        <xdr:cNvSpPr txBox="1"/>
      </xdr:nvSpPr>
      <xdr:spPr>
        <a:xfrm>
          <a:off x="1920240" y="3933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6" name="TextBox 5">
          <a:extLst>
            <a:ext uri="{FF2B5EF4-FFF2-40B4-BE49-F238E27FC236}">
              <a16:creationId xmlns:a16="http://schemas.microsoft.com/office/drawing/2014/main" id="{CDD4C24B-8682-4A00-B636-2F940952DB75}"/>
            </a:ext>
          </a:extLst>
        </xdr:cNvPr>
        <xdr:cNvSpPr txBox="1"/>
      </xdr:nvSpPr>
      <xdr:spPr>
        <a:xfrm>
          <a:off x="1920240" y="3933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0E2645BA-C6B3-40D0-B50D-6B8D3294103D}"/>
            </a:ext>
          </a:extLst>
        </xdr:cNvPr>
        <xdr:cNvSpPr txBox="1"/>
      </xdr:nvSpPr>
      <xdr:spPr>
        <a:xfrm>
          <a:off x="1920240" y="409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290FD3A3-D270-4CB3-BBCC-13CDAC42D70E}"/>
            </a:ext>
          </a:extLst>
        </xdr:cNvPr>
        <xdr:cNvSpPr txBox="1"/>
      </xdr:nvSpPr>
      <xdr:spPr>
        <a:xfrm>
          <a:off x="1920240" y="409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54404E18-C6CD-4D1F-B328-75F4815E7AD0}"/>
            </a:ext>
          </a:extLst>
        </xdr:cNvPr>
        <xdr:cNvSpPr txBox="1"/>
      </xdr:nvSpPr>
      <xdr:spPr>
        <a:xfrm>
          <a:off x="1920240" y="4257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B5F53F45-F1C3-4F41-8BA1-AA4A41F2BB2F}"/>
            </a:ext>
          </a:extLst>
        </xdr:cNvPr>
        <xdr:cNvSpPr txBox="1"/>
      </xdr:nvSpPr>
      <xdr:spPr>
        <a:xfrm>
          <a:off x="1920240" y="4257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B845CC1A-2940-4FD9-AD4D-A0C5917E8AEF}"/>
            </a:ext>
          </a:extLst>
        </xdr:cNvPr>
        <xdr:cNvSpPr txBox="1"/>
      </xdr:nvSpPr>
      <xdr:spPr>
        <a:xfrm>
          <a:off x="1920240" y="4419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A205DB03-65CA-4C18-83FF-AEB8EEB22976}"/>
            </a:ext>
          </a:extLst>
        </xdr:cNvPr>
        <xdr:cNvSpPr txBox="1"/>
      </xdr:nvSpPr>
      <xdr:spPr>
        <a:xfrm>
          <a:off x="1920240" y="4419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BE91F671-E097-4B95-92E3-2835454F68A5}"/>
            </a:ext>
          </a:extLst>
        </xdr:cNvPr>
        <xdr:cNvSpPr txBox="1"/>
      </xdr:nvSpPr>
      <xdr:spPr>
        <a:xfrm>
          <a:off x="1920240" y="4581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F074AE72-3DBC-4F2C-AA7F-8E762AD5217B}"/>
            </a:ext>
          </a:extLst>
        </xdr:cNvPr>
        <xdr:cNvSpPr txBox="1"/>
      </xdr:nvSpPr>
      <xdr:spPr>
        <a:xfrm>
          <a:off x="1920240" y="4581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15" name="TextBox 14">
          <a:extLst>
            <a:ext uri="{FF2B5EF4-FFF2-40B4-BE49-F238E27FC236}">
              <a16:creationId xmlns:a16="http://schemas.microsoft.com/office/drawing/2014/main" id="{4EF83E31-FA25-400B-A116-6BDA0AB0E6C5}"/>
            </a:ext>
          </a:extLst>
        </xdr:cNvPr>
        <xdr:cNvSpPr txBox="1"/>
      </xdr:nvSpPr>
      <xdr:spPr>
        <a:xfrm>
          <a:off x="237172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6" name="TextBox 15">
          <a:extLst>
            <a:ext uri="{FF2B5EF4-FFF2-40B4-BE49-F238E27FC236}">
              <a16:creationId xmlns:a16="http://schemas.microsoft.com/office/drawing/2014/main" id="{DA1853A7-3ACD-42D7-BA86-EC66AC8FD8FB}"/>
            </a:ext>
          </a:extLst>
        </xdr:cNvPr>
        <xdr:cNvSpPr txBox="1"/>
      </xdr:nvSpPr>
      <xdr:spPr>
        <a:xfrm>
          <a:off x="2371725"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17" name="TextBox 16">
          <a:extLst>
            <a:ext uri="{FF2B5EF4-FFF2-40B4-BE49-F238E27FC236}">
              <a16:creationId xmlns:a16="http://schemas.microsoft.com/office/drawing/2014/main" id="{5A8DF0AA-C579-4D1C-BC54-7D0DE80AD8F4}"/>
            </a:ext>
          </a:extLst>
        </xdr:cNvPr>
        <xdr:cNvSpPr txBox="1"/>
      </xdr:nvSpPr>
      <xdr:spPr>
        <a:xfrm>
          <a:off x="2371725" y="37719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8" name="TextBox 17">
          <a:extLst>
            <a:ext uri="{FF2B5EF4-FFF2-40B4-BE49-F238E27FC236}">
              <a16:creationId xmlns:a16="http://schemas.microsoft.com/office/drawing/2014/main" id="{600D6788-1457-4981-9A7A-A1003DC6699B}"/>
            </a:ext>
          </a:extLst>
        </xdr:cNvPr>
        <xdr:cNvSpPr txBox="1"/>
      </xdr:nvSpPr>
      <xdr:spPr>
        <a:xfrm>
          <a:off x="237172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9" name="TextBox 18">
          <a:extLst>
            <a:ext uri="{FF2B5EF4-FFF2-40B4-BE49-F238E27FC236}">
              <a16:creationId xmlns:a16="http://schemas.microsoft.com/office/drawing/2014/main" id="{74CFFA35-D11D-43B6-8E70-B4428C05E66E}"/>
            </a:ext>
          </a:extLst>
        </xdr:cNvPr>
        <xdr:cNvSpPr txBox="1"/>
      </xdr:nvSpPr>
      <xdr:spPr>
        <a:xfrm>
          <a:off x="237172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FEB25646-151F-407D-8240-DC4292BAFD83}"/>
            </a:ext>
          </a:extLst>
        </xdr:cNvPr>
        <xdr:cNvSpPr txBox="1"/>
      </xdr:nvSpPr>
      <xdr:spPr>
        <a:xfrm>
          <a:off x="237172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C3AA0CD2-764A-446A-B965-1EAC9B4EF594}"/>
            </a:ext>
          </a:extLst>
        </xdr:cNvPr>
        <xdr:cNvSpPr txBox="1"/>
      </xdr:nvSpPr>
      <xdr:spPr>
        <a:xfrm>
          <a:off x="237172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027C7513-359D-42A7-9AEA-7CDD14FAE034}"/>
            </a:ext>
          </a:extLst>
        </xdr:cNvPr>
        <xdr:cNvSpPr txBox="1"/>
      </xdr:nvSpPr>
      <xdr:spPr>
        <a:xfrm>
          <a:off x="237172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5EE6B6F4-70B0-4C19-9521-F0BD42C3C305}"/>
            </a:ext>
          </a:extLst>
        </xdr:cNvPr>
        <xdr:cNvSpPr txBox="1"/>
      </xdr:nvSpPr>
      <xdr:spPr>
        <a:xfrm>
          <a:off x="237172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A43D2C09-010C-45A3-9CDB-BB264E67D572}"/>
            </a:ext>
          </a:extLst>
        </xdr:cNvPr>
        <xdr:cNvSpPr txBox="1"/>
      </xdr:nvSpPr>
      <xdr:spPr>
        <a:xfrm>
          <a:off x="23717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8B99A281-FE6A-40AC-B09E-F0CAD0B00633}"/>
            </a:ext>
          </a:extLst>
        </xdr:cNvPr>
        <xdr:cNvSpPr txBox="1"/>
      </xdr:nvSpPr>
      <xdr:spPr>
        <a:xfrm>
          <a:off x="23717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0FBCA905-B48E-49EC-A809-30FBBC847994}"/>
            </a:ext>
          </a:extLst>
        </xdr:cNvPr>
        <xdr:cNvSpPr txBox="1"/>
      </xdr:nvSpPr>
      <xdr:spPr>
        <a:xfrm>
          <a:off x="237172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24FDC9BE-590C-4870-BBB7-FFA987F61116}"/>
            </a:ext>
          </a:extLst>
        </xdr:cNvPr>
        <xdr:cNvSpPr txBox="1"/>
      </xdr:nvSpPr>
      <xdr:spPr>
        <a:xfrm>
          <a:off x="237172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19</xdr:row>
      <xdr:rowOff>0</xdr:rowOff>
    </xdr:from>
    <xdr:ext cx="184731" cy="264560"/>
    <xdr:sp macro="" textlink="">
      <xdr:nvSpPr>
        <xdr:cNvPr id="28" name="TextBox 27">
          <a:extLst>
            <a:ext uri="{FF2B5EF4-FFF2-40B4-BE49-F238E27FC236}">
              <a16:creationId xmlns:a16="http://schemas.microsoft.com/office/drawing/2014/main" id="{7D0364FF-2129-4752-B238-EDF06049C267}"/>
            </a:ext>
          </a:extLst>
        </xdr:cNvPr>
        <xdr:cNvSpPr txBox="1"/>
      </xdr:nvSpPr>
      <xdr:spPr>
        <a:xfrm>
          <a:off x="368617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20</xdr:row>
      <xdr:rowOff>0</xdr:rowOff>
    </xdr:from>
    <xdr:ext cx="184731" cy="264560"/>
    <xdr:sp macro="" textlink="">
      <xdr:nvSpPr>
        <xdr:cNvPr id="29" name="TextBox 28">
          <a:extLst>
            <a:ext uri="{FF2B5EF4-FFF2-40B4-BE49-F238E27FC236}">
              <a16:creationId xmlns:a16="http://schemas.microsoft.com/office/drawing/2014/main" id="{FE5F0BF2-C8D9-4B7D-ABD9-300F2732DA2B}"/>
            </a:ext>
          </a:extLst>
        </xdr:cNvPr>
        <xdr:cNvSpPr txBox="1"/>
      </xdr:nvSpPr>
      <xdr:spPr>
        <a:xfrm>
          <a:off x="3686175"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12</xdr:row>
      <xdr:rowOff>0</xdr:rowOff>
    </xdr:from>
    <xdr:ext cx="184731" cy="303466"/>
    <xdr:sp macro="" textlink="">
      <xdr:nvSpPr>
        <xdr:cNvPr id="30" name="TextBox 29">
          <a:extLst>
            <a:ext uri="{FF2B5EF4-FFF2-40B4-BE49-F238E27FC236}">
              <a16:creationId xmlns:a16="http://schemas.microsoft.com/office/drawing/2014/main" id="{AFFB8EC2-BECF-47CA-BA1E-0CD14BC41F1C}"/>
            </a:ext>
          </a:extLst>
        </xdr:cNvPr>
        <xdr:cNvSpPr txBox="1"/>
      </xdr:nvSpPr>
      <xdr:spPr>
        <a:xfrm>
          <a:off x="3686175" y="37719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13</xdr:row>
      <xdr:rowOff>0</xdr:rowOff>
    </xdr:from>
    <xdr:ext cx="184731" cy="264560"/>
    <xdr:sp macro="" textlink="">
      <xdr:nvSpPr>
        <xdr:cNvPr id="31" name="TextBox 30">
          <a:extLst>
            <a:ext uri="{FF2B5EF4-FFF2-40B4-BE49-F238E27FC236}">
              <a16:creationId xmlns:a16="http://schemas.microsoft.com/office/drawing/2014/main" id="{07CDEE74-A45D-46A6-9F65-BAC6A80D5EFA}"/>
            </a:ext>
          </a:extLst>
        </xdr:cNvPr>
        <xdr:cNvSpPr txBox="1"/>
      </xdr:nvSpPr>
      <xdr:spPr>
        <a:xfrm>
          <a:off x="368617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13</xdr:row>
      <xdr:rowOff>0</xdr:rowOff>
    </xdr:from>
    <xdr:ext cx="184731" cy="264560"/>
    <xdr:sp macro="" textlink="">
      <xdr:nvSpPr>
        <xdr:cNvPr id="32" name="TextBox 31">
          <a:extLst>
            <a:ext uri="{FF2B5EF4-FFF2-40B4-BE49-F238E27FC236}">
              <a16:creationId xmlns:a16="http://schemas.microsoft.com/office/drawing/2014/main" id="{433ECD32-84A3-4C41-B75F-E9D0898E77F3}"/>
            </a:ext>
          </a:extLst>
        </xdr:cNvPr>
        <xdr:cNvSpPr txBox="1"/>
      </xdr:nvSpPr>
      <xdr:spPr>
        <a:xfrm>
          <a:off x="368617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33" name="TextBox 32">
          <a:extLst>
            <a:ext uri="{FF2B5EF4-FFF2-40B4-BE49-F238E27FC236}">
              <a16:creationId xmlns:a16="http://schemas.microsoft.com/office/drawing/2014/main" id="{7B2EB28B-96B1-4EEF-8D1E-6F89FE42D416}"/>
            </a:ext>
          </a:extLst>
        </xdr:cNvPr>
        <xdr:cNvSpPr txBox="1"/>
      </xdr:nvSpPr>
      <xdr:spPr>
        <a:xfrm>
          <a:off x="368617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34" name="TextBox 33">
          <a:extLst>
            <a:ext uri="{FF2B5EF4-FFF2-40B4-BE49-F238E27FC236}">
              <a16:creationId xmlns:a16="http://schemas.microsoft.com/office/drawing/2014/main" id="{5B52D727-2055-462F-8123-2AD94F0A2FB3}"/>
            </a:ext>
          </a:extLst>
        </xdr:cNvPr>
        <xdr:cNvSpPr txBox="1"/>
      </xdr:nvSpPr>
      <xdr:spPr>
        <a:xfrm>
          <a:off x="368617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24</xdr:row>
      <xdr:rowOff>0</xdr:rowOff>
    </xdr:from>
    <xdr:ext cx="184731" cy="264560"/>
    <xdr:sp macro="" textlink="">
      <xdr:nvSpPr>
        <xdr:cNvPr id="35" name="TextBox 34">
          <a:extLst>
            <a:ext uri="{FF2B5EF4-FFF2-40B4-BE49-F238E27FC236}">
              <a16:creationId xmlns:a16="http://schemas.microsoft.com/office/drawing/2014/main" id="{9B8A49DE-8D82-428E-8B30-635448CCAE79}"/>
            </a:ext>
          </a:extLst>
        </xdr:cNvPr>
        <xdr:cNvSpPr txBox="1"/>
      </xdr:nvSpPr>
      <xdr:spPr>
        <a:xfrm>
          <a:off x="36861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24</xdr:row>
      <xdr:rowOff>0</xdr:rowOff>
    </xdr:from>
    <xdr:ext cx="184731" cy="264560"/>
    <xdr:sp macro="" textlink="">
      <xdr:nvSpPr>
        <xdr:cNvPr id="36" name="TextBox 35">
          <a:extLst>
            <a:ext uri="{FF2B5EF4-FFF2-40B4-BE49-F238E27FC236}">
              <a16:creationId xmlns:a16="http://schemas.microsoft.com/office/drawing/2014/main" id="{E7EFEA11-0773-4267-94F1-25CDB28CB7AE}"/>
            </a:ext>
          </a:extLst>
        </xdr:cNvPr>
        <xdr:cNvSpPr txBox="1"/>
      </xdr:nvSpPr>
      <xdr:spPr>
        <a:xfrm>
          <a:off x="36861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37" name="TextBox 36">
          <a:extLst>
            <a:ext uri="{FF2B5EF4-FFF2-40B4-BE49-F238E27FC236}">
              <a16:creationId xmlns:a16="http://schemas.microsoft.com/office/drawing/2014/main" id="{D7F0686D-9748-483A-BA9E-67DE4B753B9D}"/>
            </a:ext>
          </a:extLst>
        </xdr:cNvPr>
        <xdr:cNvSpPr txBox="1"/>
      </xdr:nvSpPr>
      <xdr:spPr>
        <a:xfrm>
          <a:off x="368617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38" name="TextBox 37">
          <a:extLst>
            <a:ext uri="{FF2B5EF4-FFF2-40B4-BE49-F238E27FC236}">
              <a16:creationId xmlns:a16="http://schemas.microsoft.com/office/drawing/2014/main" id="{92F4E5EB-6EBC-44DA-BB14-FDEC03BCB695}"/>
            </a:ext>
          </a:extLst>
        </xdr:cNvPr>
        <xdr:cNvSpPr txBox="1"/>
      </xdr:nvSpPr>
      <xdr:spPr>
        <a:xfrm>
          <a:off x="368617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264560"/>
    <xdr:sp macro="" textlink="">
      <xdr:nvSpPr>
        <xdr:cNvPr id="39" name="TextBox 38">
          <a:extLst>
            <a:ext uri="{FF2B5EF4-FFF2-40B4-BE49-F238E27FC236}">
              <a16:creationId xmlns:a16="http://schemas.microsoft.com/office/drawing/2014/main" id="{40B51A8E-1F11-42B0-BEC3-52081C599E3F}"/>
            </a:ext>
          </a:extLst>
        </xdr:cNvPr>
        <xdr:cNvSpPr txBox="1"/>
      </xdr:nvSpPr>
      <xdr:spPr>
        <a:xfrm>
          <a:off x="36861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264560"/>
    <xdr:sp macro="" textlink="">
      <xdr:nvSpPr>
        <xdr:cNvPr id="40" name="TextBox 39">
          <a:extLst>
            <a:ext uri="{FF2B5EF4-FFF2-40B4-BE49-F238E27FC236}">
              <a16:creationId xmlns:a16="http://schemas.microsoft.com/office/drawing/2014/main" id="{CFD7DAED-7CDB-4679-9CC5-83F9C50A5B2A}"/>
            </a:ext>
          </a:extLst>
        </xdr:cNvPr>
        <xdr:cNvSpPr txBox="1"/>
      </xdr:nvSpPr>
      <xdr:spPr>
        <a:xfrm>
          <a:off x="36861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41" name="TextBox 40">
          <a:extLst>
            <a:ext uri="{FF2B5EF4-FFF2-40B4-BE49-F238E27FC236}">
              <a16:creationId xmlns:a16="http://schemas.microsoft.com/office/drawing/2014/main" id="{B107F6E8-7FB6-4463-9A73-2BD20A055513}"/>
            </a:ext>
          </a:extLst>
        </xdr:cNvPr>
        <xdr:cNvSpPr txBox="1"/>
      </xdr:nvSpPr>
      <xdr:spPr>
        <a:xfrm>
          <a:off x="236791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19</xdr:row>
      <xdr:rowOff>0</xdr:rowOff>
    </xdr:from>
    <xdr:ext cx="192763" cy="264560"/>
    <xdr:sp macro="" textlink="">
      <xdr:nvSpPr>
        <xdr:cNvPr id="42" name="TextBox 41">
          <a:extLst>
            <a:ext uri="{FF2B5EF4-FFF2-40B4-BE49-F238E27FC236}">
              <a16:creationId xmlns:a16="http://schemas.microsoft.com/office/drawing/2014/main" id="{6650A939-4470-4E16-A2DF-EA11B86389A4}"/>
            </a:ext>
          </a:extLst>
        </xdr:cNvPr>
        <xdr:cNvSpPr txBox="1"/>
      </xdr:nvSpPr>
      <xdr:spPr>
        <a:xfrm>
          <a:off x="368236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10</xdr:row>
      <xdr:rowOff>0</xdr:rowOff>
    </xdr:from>
    <xdr:ext cx="192763" cy="264560"/>
    <xdr:sp macro="" textlink="">
      <xdr:nvSpPr>
        <xdr:cNvPr id="43" name="TextBox 42">
          <a:extLst>
            <a:ext uri="{FF2B5EF4-FFF2-40B4-BE49-F238E27FC236}">
              <a16:creationId xmlns:a16="http://schemas.microsoft.com/office/drawing/2014/main" id="{F1CBD33D-E90B-482C-A899-13AA60C176AC}"/>
            </a:ext>
          </a:extLst>
        </xdr:cNvPr>
        <xdr:cNvSpPr txBox="1"/>
      </xdr:nvSpPr>
      <xdr:spPr>
        <a:xfrm>
          <a:off x="499681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44" name="TextBox 43">
          <a:extLst>
            <a:ext uri="{FF2B5EF4-FFF2-40B4-BE49-F238E27FC236}">
              <a16:creationId xmlns:a16="http://schemas.microsoft.com/office/drawing/2014/main" id="{7CE6A9E7-D71B-4362-A786-D8FB11C56EF7}"/>
            </a:ext>
          </a:extLst>
        </xdr:cNvPr>
        <xdr:cNvSpPr txBox="1"/>
      </xdr:nvSpPr>
      <xdr:spPr>
        <a:xfrm>
          <a:off x="1920240" y="36099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45" name="TextBox 44">
          <a:extLst>
            <a:ext uri="{FF2B5EF4-FFF2-40B4-BE49-F238E27FC236}">
              <a16:creationId xmlns:a16="http://schemas.microsoft.com/office/drawing/2014/main" id="{754510B8-8CC8-4198-9D3E-081834A13EA9}"/>
            </a:ext>
          </a:extLst>
        </xdr:cNvPr>
        <xdr:cNvSpPr txBox="1"/>
      </xdr:nvSpPr>
      <xdr:spPr>
        <a:xfrm>
          <a:off x="626745" y="36099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19</xdr:row>
      <xdr:rowOff>0</xdr:rowOff>
    </xdr:from>
    <xdr:ext cx="192763" cy="264560"/>
    <xdr:sp macro="" textlink="">
      <xdr:nvSpPr>
        <xdr:cNvPr id="46" name="TextBox 45">
          <a:extLst>
            <a:ext uri="{FF2B5EF4-FFF2-40B4-BE49-F238E27FC236}">
              <a16:creationId xmlns:a16="http://schemas.microsoft.com/office/drawing/2014/main" id="{414EAB85-6E81-4F5F-88F8-97C24144936A}"/>
            </a:ext>
          </a:extLst>
        </xdr:cNvPr>
        <xdr:cNvSpPr txBox="1"/>
      </xdr:nvSpPr>
      <xdr:spPr>
        <a:xfrm>
          <a:off x="2739390"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20</xdr:row>
      <xdr:rowOff>0</xdr:rowOff>
    </xdr:from>
    <xdr:ext cx="192763" cy="264560"/>
    <xdr:sp macro="" textlink="">
      <xdr:nvSpPr>
        <xdr:cNvPr id="47" name="TextBox 46">
          <a:extLst>
            <a:ext uri="{FF2B5EF4-FFF2-40B4-BE49-F238E27FC236}">
              <a16:creationId xmlns:a16="http://schemas.microsoft.com/office/drawing/2014/main" id="{C9D1DE6D-90F5-4091-9A6E-507983DB5562}"/>
            </a:ext>
          </a:extLst>
        </xdr:cNvPr>
        <xdr:cNvSpPr txBox="1"/>
      </xdr:nvSpPr>
      <xdr:spPr>
        <a:xfrm>
          <a:off x="2739390" y="3743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21</xdr:row>
      <xdr:rowOff>0</xdr:rowOff>
    </xdr:from>
    <xdr:ext cx="192763" cy="303466"/>
    <xdr:sp macro="" textlink="">
      <xdr:nvSpPr>
        <xdr:cNvPr id="48" name="TextBox 47">
          <a:extLst>
            <a:ext uri="{FF2B5EF4-FFF2-40B4-BE49-F238E27FC236}">
              <a16:creationId xmlns:a16="http://schemas.microsoft.com/office/drawing/2014/main" id="{8F15C4E1-37CA-492A-A1A2-6CEB62A540F0}"/>
            </a:ext>
          </a:extLst>
        </xdr:cNvPr>
        <xdr:cNvSpPr txBox="1"/>
      </xdr:nvSpPr>
      <xdr:spPr>
        <a:xfrm>
          <a:off x="2739390" y="38862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22</xdr:row>
      <xdr:rowOff>0</xdr:rowOff>
    </xdr:from>
    <xdr:ext cx="192763" cy="264560"/>
    <xdr:sp macro="" textlink="">
      <xdr:nvSpPr>
        <xdr:cNvPr id="49" name="TextBox 48">
          <a:extLst>
            <a:ext uri="{FF2B5EF4-FFF2-40B4-BE49-F238E27FC236}">
              <a16:creationId xmlns:a16="http://schemas.microsoft.com/office/drawing/2014/main" id="{9860FD3A-BF71-42B4-97A6-A0DA04CB42D4}"/>
            </a:ext>
          </a:extLst>
        </xdr:cNvPr>
        <xdr:cNvSpPr txBox="1"/>
      </xdr:nvSpPr>
      <xdr:spPr>
        <a:xfrm>
          <a:off x="2739390" y="402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22</xdr:row>
      <xdr:rowOff>0</xdr:rowOff>
    </xdr:from>
    <xdr:ext cx="192763" cy="264560"/>
    <xdr:sp macro="" textlink="">
      <xdr:nvSpPr>
        <xdr:cNvPr id="50" name="TextBox 49">
          <a:extLst>
            <a:ext uri="{FF2B5EF4-FFF2-40B4-BE49-F238E27FC236}">
              <a16:creationId xmlns:a16="http://schemas.microsoft.com/office/drawing/2014/main" id="{F20C220E-C084-48F1-A374-9FEFDAAAD8F7}"/>
            </a:ext>
          </a:extLst>
        </xdr:cNvPr>
        <xdr:cNvSpPr txBox="1"/>
      </xdr:nvSpPr>
      <xdr:spPr>
        <a:xfrm>
          <a:off x="2739390" y="402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23</xdr:row>
      <xdr:rowOff>0</xdr:rowOff>
    </xdr:from>
    <xdr:ext cx="192763" cy="264560"/>
    <xdr:sp macro="" textlink="">
      <xdr:nvSpPr>
        <xdr:cNvPr id="51" name="TextBox 50">
          <a:extLst>
            <a:ext uri="{FF2B5EF4-FFF2-40B4-BE49-F238E27FC236}">
              <a16:creationId xmlns:a16="http://schemas.microsoft.com/office/drawing/2014/main" id="{B67FC153-F9EC-49B2-887C-A13B2F40F61E}"/>
            </a:ext>
          </a:extLst>
        </xdr:cNvPr>
        <xdr:cNvSpPr txBox="1"/>
      </xdr:nvSpPr>
      <xdr:spPr>
        <a:xfrm>
          <a:off x="2739390" y="4171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23</xdr:row>
      <xdr:rowOff>0</xdr:rowOff>
    </xdr:from>
    <xdr:ext cx="192763" cy="264560"/>
    <xdr:sp macro="" textlink="">
      <xdr:nvSpPr>
        <xdr:cNvPr id="52" name="TextBox 51">
          <a:extLst>
            <a:ext uri="{FF2B5EF4-FFF2-40B4-BE49-F238E27FC236}">
              <a16:creationId xmlns:a16="http://schemas.microsoft.com/office/drawing/2014/main" id="{FF874502-F2E2-4FD7-8979-701647FDE2FC}"/>
            </a:ext>
          </a:extLst>
        </xdr:cNvPr>
        <xdr:cNvSpPr txBox="1"/>
      </xdr:nvSpPr>
      <xdr:spPr>
        <a:xfrm>
          <a:off x="2739390" y="4171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24</xdr:row>
      <xdr:rowOff>0</xdr:rowOff>
    </xdr:from>
    <xdr:ext cx="192763" cy="264560"/>
    <xdr:sp macro="" textlink="">
      <xdr:nvSpPr>
        <xdr:cNvPr id="53" name="TextBox 52">
          <a:extLst>
            <a:ext uri="{FF2B5EF4-FFF2-40B4-BE49-F238E27FC236}">
              <a16:creationId xmlns:a16="http://schemas.microsoft.com/office/drawing/2014/main" id="{46AA71A7-88BD-4644-AD95-BB349E585199}"/>
            </a:ext>
          </a:extLst>
        </xdr:cNvPr>
        <xdr:cNvSpPr txBox="1"/>
      </xdr:nvSpPr>
      <xdr:spPr>
        <a:xfrm>
          <a:off x="273939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24</xdr:row>
      <xdr:rowOff>0</xdr:rowOff>
    </xdr:from>
    <xdr:ext cx="192763" cy="264560"/>
    <xdr:sp macro="" textlink="">
      <xdr:nvSpPr>
        <xdr:cNvPr id="54" name="TextBox 53">
          <a:extLst>
            <a:ext uri="{FF2B5EF4-FFF2-40B4-BE49-F238E27FC236}">
              <a16:creationId xmlns:a16="http://schemas.microsoft.com/office/drawing/2014/main" id="{F9A589F9-5A45-41CC-9F62-5B360DE8D70C}"/>
            </a:ext>
          </a:extLst>
        </xdr:cNvPr>
        <xdr:cNvSpPr txBox="1"/>
      </xdr:nvSpPr>
      <xdr:spPr>
        <a:xfrm>
          <a:off x="273939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25</xdr:row>
      <xdr:rowOff>0</xdr:rowOff>
    </xdr:from>
    <xdr:ext cx="192763" cy="264560"/>
    <xdr:sp macro="" textlink="">
      <xdr:nvSpPr>
        <xdr:cNvPr id="55" name="TextBox 54">
          <a:extLst>
            <a:ext uri="{FF2B5EF4-FFF2-40B4-BE49-F238E27FC236}">
              <a16:creationId xmlns:a16="http://schemas.microsoft.com/office/drawing/2014/main" id="{5A55066A-E38D-4DF6-9A17-3D99A81520FF}"/>
            </a:ext>
          </a:extLst>
        </xdr:cNvPr>
        <xdr:cNvSpPr txBox="1"/>
      </xdr:nvSpPr>
      <xdr:spPr>
        <a:xfrm>
          <a:off x="2739390"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25</xdr:row>
      <xdr:rowOff>0</xdr:rowOff>
    </xdr:from>
    <xdr:ext cx="192763" cy="264560"/>
    <xdr:sp macro="" textlink="">
      <xdr:nvSpPr>
        <xdr:cNvPr id="56" name="TextBox 55">
          <a:extLst>
            <a:ext uri="{FF2B5EF4-FFF2-40B4-BE49-F238E27FC236}">
              <a16:creationId xmlns:a16="http://schemas.microsoft.com/office/drawing/2014/main" id="{0F44AD19-6225-40EF-A33B-32E4D8E70A58}"/>
            </a:ext>
          </a:extLst>
        </xdr:cNvPr>
        <xdr:cNvSpPr txBox="1"/>
      </xdr:nvSpPr>
      <xdr:spPr>
        <a:xfrm>
          <a:off x="2739390"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26</xdr:row>
      <xdr:rowOff>0</xdr:rowOff>
    </xdr:from>
    <xdr:ext cx="192763" cy="264560"/>
    <xdr:sp macro="" textlink="">
      <xdr:nvSpPr>
        <xdr:cNvPr id="57" name="TextBox 56">
          <a:extLst>
            <a:ext uri="{FF2B5EF4-FFF2-40B4-BE49-F238E27FC236}">
              <a16:creationId xmlns:a16="http://schemas.microsoft.com/office/drawing/2014/main" id="{81F55511-3243-442B-BC3E-E76865583FB2}"/>
            </a:ext>
          </a:extLst>
        </xdr:cNvPr>
        <xdr:cNvSpPr txBox="1"/>
      </xdr:nvSpPr>
      <xdr:spPr>
        <a:xfrm>
          <a:off x="2739390" y="4600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26</xdr:row>
      <xdr:rowOff>0</xdr:rowOff>
    </xdr:from>
    <xdr:ext cx="192763" cy="264560"/>
    <xdr:sp macro="" textlink="">
      <xdr:nvSpPr>
        <xdr:cNvPr id="58" name="TextBox 57">
          <a:extLst>
            <a:ext uri="{FF2B5EF4-FFF2-40B4-BE49-F238E27FC236}">
              <a16:creationId xmlns:a16="http://schemas.microsoft.com/office/drawing/2014/main" id="{49E9FAB8-CC1F-429A-9CCC-8A53CBF231FA}"/>
            </a:ext>
          </a:extLst>
        </xdr:cNvPr>
        <xdr:cNvSpPr txBox="1"/>
      </xdr:nvSpPr>
      <xdr:spPr>
        <a:xfrm>
          <a:off x="2739390" y="4600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19</xdr:row>
      <xdr:rowOff>0</xdr:rowOff>
    </xdr:from>
    <xdr:ext cx="184731" cy="264560"/>
    <xdr:sp macro="" textlink="">
      <xdr:nvSpPr>
        <xdr:cNvPr id="59" name="TextBox 58">
          <a:extLst>
            <a:ext uri="{FF2B5EF4-FFF2-40B4-BE49-F238E27FC236}">
              <a16:creationId xmlns:a16="http://schemas.microsoft.com/office/drawing/2014/main" id="{2B502EA0-D0CD-404D-B0B8-829CF4B81709}"/>
            </a:ext>
          </a:extLst>
        </xdr:cNvPr>
        <xdr:cNvSpPr txBox="1"/>
      </xdr:nvSpPr>
      <xdr:spPr>
        <a:xfrm>
          <a:off x="309562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20</xdr:row>
      <xdr:rowOff>0</xdr:rowOff>
    </xdr:from>
    <xdr:ext cx="184731" cy="264560"/>
    <xdr:sp macro="" textlink="">
      <xdr:nvSpPr>
        <xdr:cNvPr id="60" name="TextBox 59">
          <a:extLst>
            <a:ext uri="{FF2B5EF4-FFF2-40B4-BE49-F238E27FC236}">
              <a16:creationId xmlns:a16="http://schemas.microsoft.com/office/drawing/2014/main" id="{133DD058-ECA6-4947-AE4C-B11C05DD8D43}"/>
            </a:ext>
          </a:extLst>
        </xdr:cNvPr>
        <xdr:cNvSpPr txBox="1"/>
      </xdr:nvSpPr>
      <xdr:spPr>
        <a:xfrm>
          <a:off x="3095625" y="374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21</xdr:row>
      <xdr:rowOff>0</xdr:rowOff>
    </xdr:from>
    <xdr:ext cx="184731" cy="303466"/>
    <xdr:sp macro="" textlink="">
      <xdr:nvSpPr>
        <xdr:cNvPr id="61" name="TextBox 60">
          <a:extLst>
            <a:ext uri="{FF2B5EF4-FFF2-40B4-BE49-F238E27FC236}">
              <a16:creationId xmlns:a16="http://schemas.microsoft.com/office/drawing/2014/main" id="{BFCE75E2-94EC-4906-8DAD-DD2C018C3EDC}"/>
            </a:ext>
          </a:extLst>
        </xdr:cNvPr>
        <xdr:cNvSpPr txBox="1"/>
      </xdr:nvSpPr>
      <xdr:spPr>
        <a:xfrm>
          <a:off x="3095625" y="38862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22</xdr:row>
      <xdr:rowOff>0</xdr:rowOff>
    </xdr:from>
    <xdr:ext cx="184731" cy="264560"/>
    <xdr:sp macro="" textlink="">
      <xdr:nvSpPr>
        <xdr:cNvPr id="62" name="TextBox 61">
          <a:extLst>
            <a:ext uri="{FF2B5EF4-FFF2-40B4-BE49-F238E27FC236}">
              <a16:creationId xmlns:a16="http://schemas.microsoft.com/office/drawing/2014/main" id="{856B7A8E-3F81-4F94-B522-9C82515A0560}"/>
            </a:ext>
          </a:extLst>
        </xdr:cNvPr>
        <xdr:cNvSpPr txBox="1"/>
      </xdr:nvSpPr>
      <xdr:spPr>
        <a:xfrm>
          <a:off x="30956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22</xdr:row>
      <xdr:rowOff>0</xdr:rowOff>
    </xdr:from>
    <xdr:ext cx="184731" cy="264560"/>
    <xdr:sp macro="" textlink="">
      <xdr:nvSpPr>
        <xdr:cNvPr id="63" name="TextBox 62">
          <a:extLst>
            <a:ext uri="{FF2B5EF4-FFF2-40B4-BE49-F238E27FC236}">
              <a16:creationId xmlns:a16="http://schemas.microsoft.com/office/drawing/2014/main" id="{EB8D2C75-3153-4E02-A641-E9E7473F9ECC}"/>
            </a:ext>
          </a:extLst>
        </xdr:cNvPr>
        <xdr:cNvSpPr txBox="1"/>
      </xdr:nvSpPr>
      <xdr:spPr>
        <a:xfrm>
          <a:off x="30956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23</xdr:row>
      <xdr:rowOff>0</xdr:rowOff>
    </xdr:from>
    <xdr:ext cx="184731" cy="264560"/>
    <xdr:sp macro="" textlink="">
      <xdr:nvSpPr>
        <xdr:cNvPr id="64" name="TextBox 63">
          <a:extLst>
            <a:ext uri="{FF2B5EF4-FFF2-40B4-BE49-F238E27FC236}">
              <a16:creationId xmlns:a16="http://schemas.microsoft.com/office/drawing/2014/main" id="{C4398C9B-D513-4879-A7A2-A38D4B02E8DA}"/>
            </a:ext>
          </a:extLst>
        </xdr:cNvPr>
        <xdr:cNvSpPr txBox="1"/>
      </xdr:nvSpPr>
      <xdr:spPr>
        <a:xfrm>
          <a:off x="30956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23</xdr:row>
      <xdr:rowOff>0</xdr:rowOff>
    </xdr:from>
    <xdr:ext cx="184731" cy="264560"/>
    <xdr:sp macro="" textlink="">
      <xdr:nvSpPr>
        <xdr:cNvPr id="65" name="TextBox 64">
          <a:extLst>
            <a:ext uri="{FF2B5EF4-FFF2-40B4-BE49-F238E27FC236}">
              <a16:creationId xmlns:a16="http://schemas.microsoft.com/office/drawing/2014/main" id="{0DDD2D4A-0E4C-4639-A3B4-E1C34220F88F}"/>
            </a:ext>
          </a:extLst>
        </xdr:cNvPr>
        <xdr:cNvSpPr txBox="1"/>
      </xdr:nvSpPr>
      <xdr:spPr>
        <a:xfrm>
          <a:off x="30956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24</xdr:row>
      <xdr:rowOff>0</xdr:rowOff>
    </xdr:from>
    <xdr:ext cx="184731" cy="264560"/>
    <xdr:sp macro="" textlink="">
      <xdr:nvSpPr>
        <xdr:cNvPr id="66" name="TextBox 65">
          <a:extLst>
            <a:ext uri="{FF2B5EF4-FFF2-40B4-BE49-F238E27FC236}">
              <a16:creationId xmlns:a16="http://schemas.microsoft.com/office/drawing/2014/main" id="{A4B26871-95BB-4484-AF9A-04F9A3FC1F6A}"/>
            </a:ext>
          </a:extLst>
        </xdr:cNvPr>
        <xdr:cNvSpPr txBox="1"/>
      </xdr:nvSpPr>
      <xdr:spPr>
        <a:xfrm>
          <a:off x="30956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24</xdr:row>
      <xdr:rowOff>0</xdr:rowOff>
    </xdr:from>
    <xdr:ext cx="184731" cy="264560"/>
    <xdr:sp macro="" textlink="">
      <xdr:nvSpPr>
        <xdr:cNvPr id="67" name="TextBox 66">
          <a:extLst>
            <a:ext uri="{FF2B5EF4-FFF2-40B4-BE49-F238E27FC236}">
              <a16:creationId xmlns:a16="http://schemas.microsoft.com/office/drawing/2014/main" id="{88E16A4C-14EA-4373-AE2F-F3D6CEC8DF20}"/>
            </a:ext>
          </a:extLst>
        </xdr:cNvPr>
        <xdr:cNvSpPr txBox="1"/>
      </xdr:nvSpPr>
      <xdr:spPr>
        <a:xfrm>
          <a:off x="30956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25</xdr:row>
      <xdr:rowOff>0</xdr:rowOff>
    </xdr:from>
    <xdr:ext cx="184731" cy="264560"/>
    <xdr:sp macro="" textlink="">
      <xdr:nvSpPr>
        <xdr:cNvPr id="68" name="TextBox 67">
          <a:extLst>
            <a:ext uri="{FF2B5EF4-FFF2-40B4-BE49-F238E27FC236}">
              <a16:creationId xmlns:a16="http://schemas.microsoft.com/office/drawing/2014/main" id="{3B5AB1F1-BB9C-48B9-943B-35D67525F9D9}"/>
            </a:ext>
          </a:extLst>
        </xdr:cNvPr>
        <xdr:cNvSpPr txBox="1"/>
      </xdr:nvSpPr>
      <xdr:spPr>
        <a:xfrm>
          <a:off x="30956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25</xdr:row>
      <xdr:rowOff>0</xdr:rowOff>
    </xdr:from>
    <xdr:ext cx="184731" cy="264560"/>
    <xdr:sp macro="" textlink="">
      <xdr:nvSpPr>
        <xdr:cNvPr id="69" name="TextBox 68">
          <a:extLst>
            <a:ext uri="{FF2B5EF4-FFF2-40B4-BE49-F238E27FC236}">
              <a16:creationId xmlns:a16="http://schemas.microsoft.com/office/drawing/2014/main" id="{288DC8F7-ED3D-4CA0-A092-BC4947ADB45B}"/>
            </a:ext>
          </a:extLst>
        </xdr:cNvPr>
        <xdr:cNvSpPr txBox="1"/>
      </xdr:nvSpPr>
      <xdr:spPr>
        <a:xfrm>
          <a:off x="30956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26</xdr:row>
      <xdr:rowOff>0</xdr:rowOff>
    </xdr:from>
    <xdr:ext cx="184731" cy="264560"/>
    <xdr:sp macro="" textlink="">
      <xdr:nvSpPr>
        <xdr:cNvPr id="70" name="TextBox 69">
          <a:extLst>
            <a:ext uri="{FF2B5EF4-FFF2-40B4-BE49-F238E27FC236}">
              <a16:creationId xmlns:a16="http://schemas.microsoft.com/office/drawing/2014/main" id="{D6D8358C-6E5E-43C0-A8FB-09422D2AFB9A}"/>
            </a:ext>
          </a:extLst>
        </xdr:cNvPr>
        <xdr:cNvSpPr txBox="1"/>
      </xdr:nvSpPr>
      <xdr:spPr>
        <a:xfrm>
          <a:off x="309562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26</xdr:row>
      <xdr:rowOff>0</xdr:rowOff>
    </xdr:from>
    <xdr:ext cx="184731" cy="264560"/>
    <xdr:sp macro="" textlink="">
      <xdr:nvSpPr>
        <xdr:cNvPr id="71" name="TextBox 70">
          <a:extLst>
            <a:ext uri="{FF2B5EF4-FFF2-40B4-BE49-F238E27FC236}">
              <a16:creationId xmlns:a16="http://schemas.microsoft.com/office/drawing/2014/main" id="{D6B64134-AA83-42BF-83DD-0CAD963CC32C}"/>
            </a:ext>
          </a:extLst>
        </xdr:cNvPr>
        <xdr:cNvSpPr txBox="1"/>
      </xdr:nvSpPr>
      <xdr:spPr>
        <a:xfrm>
          <a:off x="309562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72" name="TextBox 71">
          <a:extLst>
            <a:ext uri="{FF2B5EF4-FFF2-40B4-BE49-F238E27FC236}">
              <a16:creationId xmlns:a16="http://schemas.microsoft.com/office/drawing/2014/main" id="{DEB86D0D-F836-4C80-B7E0-4CE55F7C5491}"/>
            </a:ext>
          </a:extLst>
        </xdr:cNvPr>
        <xdr:cNvSpPr txBox="1"/>
      </xdr:nvSpPr>
      <xdr:spPr>
        <a:xfrm>
          <a:off x="477202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73" name="TextBox 72">
          <a:extLst>
            <a:ext uri="{FF2B5EF4-FFF2-40B4-BE49-F238E27FC236}">
              <a16:creationId xmlns:a16="http://schemas.microsoft.com/office/drawing/2014/main" id="{8384CA08-0D1A-4411-8E9C-380FCF52BED6}"/>
            </a:ext>
          </a:extLst>
        </xdr:cNvPr>
        <xdr:cNvSpPr txBox="1"/>
      </xdr:nvSpPr>
      <xdr:spPr>
        <a:xfrm>
          <a:off x="4772025" y="374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74" name="TextBox 73">
          <a:extLst>
            <a:ext uri="{FF2B5EF4-FFF2-40B4-BE49-F238E27FC236}">
              <a16:creationId xmlns:a16="http://schemas.microsoft.com/office/drawing/2014/main" id="{719AB57E-3D04-4DC7-97F0-0CF2E83FA5D2}"/>
            </a:ext>
          </a:extLst>
        </xdr:cNvPr>
        <xdr:cNvSpPr txBox="1"/>
      </xdr:nvSpPr>
      <xdr:spPr>
        <a:xfrm>
          <a:off x="4772025" y="38862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75" name="TextBox 74">
          <a:extLst>
            <a:ext uri="{FF2B5EF4-FFF2-40B4-BE49-F238E27FC236}">
              <a16:creationId xmlns:a16="http://schemas.microsoft.com/office/drawing/2014/main" id="{B1CC208D-D0AC-44D0-ADD4-8466F7A8D986}"/>
            </a:ext>
          </a:extLst>
        </xdr:cNvPr>
        <xdr:cNvSpPr txBox="1"/>
      </xdr:nvSpPr>
      <xdr:spPr>
        <a:xfrm>
          <a:off x="47720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76" name="TextBox 75">
          <a:extLst>
            <a:ext uri="{FF2B5EF4-FFF2-40B4-BE49-F238E27FC236}">
              <a16:creationId xmlns:a16="http://schemas.microsoft.com/office/drawing/2014/main" id="{ECF02954-DA58-403A-AA4F-9F6B7AE300F8}"/>
            </a:ext>
          </a:extLst>
        </xdr:cNvPr>
        <xdr:cNvSpPr txBox="1"/>
      </xdr:nvSpPr>
      <xdr:spPr>
        <a:xfrm>
          <a:off x="47720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77" name="TextBox 76">
          <a:extLst>
            <a:ext uri="{FF2B5EF4-FFF2-40B4-BE49-F238E27FC236}">
              <a16:creationId xmlns:a16="http://schemas.microsoft.com/office/drawing/2014/main" id="{1DEC8E62-BD39-40CD-AB3F-5E49EC2BA0F6}"/>
            </a:ext>
          </a:extLst>
        </xdr:cNvPr>
        <xdr:cNvSpPr txBox="1"/>
      </xdr:nvSpPr>
      <xdr:spPr>
        <a:xfrm>
          <a:off x="47720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78" name="TextBox 77">
          <a:extLst>
            <a:ext uri="{FF2B5EF4-FFF2-40B4-BE49-F238E27FC236}">
              <a16:creationId xmlns:a16="http://schemas.microsoft.com/office/drawing/2014/main" id="{1AFAE39F-AE73-479B-9550-524CE04A0CB4}"/>
            </a:ext>
          </a:extLst>
        </xdr:cNvPr>
        <xdr:cNvSpPr txBox="1"/>
      </xdr:nvSpPr>
      <xdr:spPr>
        <a:xfrm>
          <a:off x="47720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79" name="TextBox 78">
          <a:extLst>
            <a:ext uri="{FF2B5EF4-FFF2-40B4-BE49-F238E27FC236}">
              <a16:creationId xmlns:a16="http://schemas.microsoft.com/office/drawing/2014/main" id="{D30C229D-4684-4108-A21C-316C5DD985E7}"/>
            </a:ext>
          </a:extLst>
        </xdr:cNvPr>
        <xdr:cNvSpPr txBox="1"/>
      </xdr:nvSpPr>
      <xdr:spPr>
        <a:xfrm>
          <a:off x="47720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80" name="TextBox 79">
          <a:extLst>
            <a:ext uri="{FF2B5EF4-FFF2-40B4-BE49-F238E27FC236}">
              <a16:creationId xmlns:a16="http://schemas.microsoft.com/office/drawing/2014/main" id="{EEEB7A0E-91CB-4F78-BE68-AA1E28ED7CD1}"/>
            </a:ext>
          </a:extLst>
        </xdr:cNvPr>
        <xdr:cNvSpPr txBox="1"/>
      </xdr:nvSpPr>
      <xdr:spPr>
        <a:xfrm>
          <a:off x="47720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81" name="TextBox 80">
          <a:extLst>
            <a:ext uri="{FF2B5EF4-FFF2-40B4-BE49-F238E27FC236}">
              <a16:creationId xmlns:a16="http://schemas.microsoft.com/office/drawing/2014/main" id="{5AC57B94-B76A-4CA0-AFD4-BF593B65A4B3}"/>
            </a:ext>
          </a:extLst>
        </xdr:cNvPr>
        <xdr:cNvSpPr txBox="1"/>
      </xdr:nvSpPr>
      <xdr:spPr>
        <a:xfrm>
          <a:off x="47720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82" name="TextBox 81">
          <a:extLst>
            <a:ext uri="{FF2B5EF4-FFF2-40B4-BE49-F238E27FC236}">
              <a16:creationId xmlns:a16="http://schemas.microsoft.com/office/drawing/2014/main" id="{E307B0EA-3148-4318-BF6E-143ADB847CA5}"/>
            </a:ext>
          </a:extLst>
        </xdr:cNvPr>
        <xdr:cNvSpPr txBox="1"/>
      </xdr:nvSpPr>
      <xdr:spPr>
        <a:xfrm>
          <a:off x="47720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83" name="TextBox 82">
          <a:extLst>
            <a:ext uri="{FF2B5EF4-FFF2-40B4-BE49-F238E27FC236}">
              <a16:creationId xmlns:a16="http://schemas.microsoft.com/office/drawing/2014/main" id="{0F5453F0-6B3B-4541-9EAF-103BEF7AE510}"/>
            </a:ext>
          </a:extLst>
        </xdr:cNvPr>
        <xdr:cNvSpPr txBox="1"/>
      </xdr:nvSpPr>
      <xdr:spPr>
        <a:xfrm>
          <a:off x="477202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84" name="TextBox 83">
          <a:extLst>
            <a:ext uri="{FF2B5EF4-FFF2-40B4-BE49-F238E27FC236}">
              <a16:creationId xmlns:a16="http://schemas.microsoft.com/office/drawing/2014/main" id="{251A82B1-7447-4A86-92FF-D0032810D838}"/>
            </a:ext>
          </a:extLst>
        </xdr:cNvPr>
        <xdr:cNvSpPr txBox="1"/>
      </xdr:nvSpPr>
      <xdr:spPr>
        <a:xfrm>
          <a:off x="477202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85" name="TextBox 84">
          <a:extLst>
            <a:ext uri="{FF2B5EF4-FFF2-40B4-BE49-F238E27FC236}">
              <a16:creationId xmlns:a16="http://schemas.microsoft.com/office/drawing/2014/main" id="{00E02081-CAC3-4DFD-BD8A-E6509CA3C13E}"/>
            </a:ext>
          </a:extLst>
        </xdr:cNvPr>
        <xdr:cNvSpPr txBox="1"/>
      </xdr:nvSpPr>
      <xdr:spPr>
        <a:xfrm>
          <a:off x="3091815"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86" name="TextBox 85">
          <a:extLst>
            <a:ext uri="{FF2B5EF4-FFF2-40B4-BE49-F238E27FC236}">
              <a16:creationId xmlns:a16="http://schemas.microsoft.com/office/drawing/2014/main" id="{6EBDCDA7-3833-47CA-A9A1-90E201E19AF2}"/>
            </a:ext>
          </a:extLst>
        </xdr:cNvPr>
        <xdr:cNvSpPr txBox="1"/>
      </xdr:nvSpPr>
      <xdr:spPr>
        <a:xfrm>
          <a:off x="4768215"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87" name="TextBox 86">
          <a:extLst>
            <a:ext uri="{FF2B5EF4-FFF2-40B4-BE49-F238E27FC236}">
              <a16:creationId xmlns:a16="http://schemas.microsoft.com/office/drawing/2014/main" id="{4456D2BF-3B30-4179-9DC0-210166AF0414}"/>
            </a:ext>
          </a:extLst>
        </xdr:cNvPr>
        <xdr:cNvSpPr txBox="1"/>
      </xdr:nvSpPr>
      <xdr:spPr>
        <a:xfrm>
          <a:off x="6358890"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3148965</xdr:colOff>
      <xdr:row>20</xdr:row>
      <xdr:rowOff>0</xdr:rowOff>
    </xdr:from>
    <xdr:ext cx="183125" cy="264560"/>
    <xdr:sp macro="" textlink="">
      <xdr:nvSpPr>
        <xdr:cNvPr id="88" name="TextBox 87">
          <a:extLst>
            <a:ext uri="{FF2B5EF4-FFF2-40B4-BE49-F238E27FC236}">
              <a16:creationId xmlns:a16="http://schemas.microsoft.com/office/drawing/2014/main" id="{3BD175C9-8D43-4CCB-8F6E-35D9173BE35E}"/>
            </a:ext>
          </a:extLst>
        </xdr:cNvPr>
        <xdr:cNvSpPr txBox="1"/>
      </xdr:nvSpPr>
      <xdr:spPr>
        <a:xfrm>
          <a:off x="2739390" y="37433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20</xdr:row>
      <xdr:rowOff>0</xdr:rowOff>
    </xdr:from>
    <xdr:ext cx="184731" cy="271710"/>
    <xdr:sp macro="" textlink="">
      <xdr:nvSpPr>
        <xdr:cNvPr id="89" name="TextBox 88">
          <a:extLst>
            <a:ext uri="{FF2B5EF4-FFF2-40B4-BE49-F238E27FC236}">
              <a16:creationId xmlns:a16="http://schemas.microsoft.com/office/drawing/2014/main" id="{D7CB94C2-1777-4464-855C-F7BF4129DBB2}"/>
            </a:ext>
          </a:extLst>
        </xdr:cNvPr>
        <xdr:cNvSpPr txBox="1"/>
      </xdr:nvSpPr>
      <xdr:spPr>
        <a:xfrm>
          <a:off x="1112520" y="37433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2</xdr:col>
      <xdr:colOff>3139440</xdr:colOff>
      <xdr:row>19</xdr:row>
      <xdr:rowOff>0</xdr:rowOff>
    </xdr:from>
    <xdr:ext cx="192763" cy="264560"/>
    <xdr:sp macro="" textlink="">
      <xdr:nvSpPr>
        <xdr:cNvPr id="2" name="TextBox 1">
          <a:extLst>
            <a:ext uri="{FF2B5EF4-FFF2-40B4-BE49-F238E27FC236}">
              <a16:creationId xmlns:a16="http://schemas.microsoft.com/office/drawing/2014/main" id="{45512C7E-EBF3-49CA-83BD-262C443BC541}"/>
            </a:ext>
          </a:extLst>
        </xdr:cNvPr>
        <xdr:cNvSpPr txBox="1"/>
      </xdr:nvSpPr>
      <xdr:spPr>
        <a:xfrm>
          <a:off x="378714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20</xdr:row>
      <xdr:rowOff>0</xdr:rowOff>
    </xdr:from>
    <xdr:ext cx="192763" cy="264560"/>
    <xdr:sp macro="" textlink="">
      <xdr:nvSpPr>
        <xdr:cNvPr id="3" name="TextBox 2">
          <a:extLst>
            <a:ext uri="{FF2B5EF4-FFF2-40B4-BE49-F238E27FC236}">
              <a16:creationId xmlns:a16="http://schemas.microsoft.com/office/drawing/2014/main" id="{A0825DFC-CE25-4D74-9B2E-0C36460D40FB}"/>
            </a:ext>
          </a:extLst>
        </xdr:cNvPr>
        <xdr:cNvSpPr txBox="1"/>
      </xdr:nvSpPr>
      <xdr:spPr>
        <a:xfrm>
          <a:off x="3787140" y="3667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21</xdr:row>
      <xdr:rowOff>0</xdr:rowOff>
    </xdr:from>
    <xdr:ext cx="192763" cy="303466"/>
    <xdr:sp macro="" textlink="">
      <xdr:nvSpPr>
        <xdr:cNvPr id="4" name="TextBox 3">
          <a:extLst>
            <a:ext uri="{FF2B5EF4-FFF2-40B4-BE49-F238E27FC236}">
              <a16:creationId xmlns:a16="http://schemas.microsoft.com/office/drawing/2014/main" id="{68F50C41-04F1-4B8F-9914-60A3C49BAD5F}"/>
            </a:ext>
          </a:extLst>
        </xdr:cNvPr>
        <xdr:cNvSpPr txBox="1"/>
      </xdr:nvSpPr>
      <xdr:spPr>
        <a:xfrm>
          <a:off x="3787140" y="38290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5" name="TextBox 4">
          <a:extLst>
            <a:ext uri="{FF2B5EF4-FFF2-40B4-BE49-F238E27FC236}">
              <a16:creationId xmlns:a16="http://schemas.microsoft.com/office/drawing/2014/main" id="{F24E5760-8D2E-424E-BB49-B03ADE2AA584}"/>
            </a:ext>
          </a:extLst>
        </xdr:cNvPr>
        <xdr:cNvSpPr txBox="1"/>
      </xdr:nvSpPr>
      <xdr:spPr>
        <a:xfrm>
          <a:off x="3787140" y="3990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6" name="TextBox 5">
          <a:extLst>
            <a:ext uri="{FF2B5EF4-FFF2-40B4-BE49-F238E27FC236}">
              <a16:creationId xmlns:a16="http://schemas.microsoft.com/office/drawing/2014/main" id="{AE2A3F71-B2F9-44F4-A5A7-AD03F47CE82A}"/>
            </a:ext>
          </a:extLst>
        </xdr:cNvPr>
        <xdr:cNvSpPr txBox="1"/>
      </xdr:nvSpPr>
      <xdr:spPr>
        <a:xfrm>
          <a:off x="3787140" y="3990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7" name="TextBox 6">
          <a:extLst>
            <a:ext uri="{FF2B5EF4-FFF2-40B4-BE49-F238E27FC236}">
              <a16:creationId xmlns:a16="http://schemas.microsoft.com/office/drawing/2014/main" id="{A5B88D57-CB40-4C27-996F-D283F6D4E37B}"/>
            </a:ext>
          </a:extLst>
        </xdr:cNvPr>
        <xdr:cNvSpPr txBox="1"/>
      </xdr:nvSpPr>
      <xdr:spPr>
        <a:xfrm>
          <a:off x="37871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8" name="TextBox 7">
          <a:extLst>
            <a:ext uri="{FF2B5EF4-FFF2-40B4-BE49-F238E27FC236}">
              <a16:creationId xmlns:a16="http://schemas.microsoft.com/office/drawing/2014/main" id="{D5E15E7E-8909-4A83-94EC-5C9AA16D97ED}"/>
            </a:ext>
          </a:extLst>
        </xdr:cNvPr>
        <xdr:cNvSpPr txBox="1"/>
      </xdr:nvSpPr>
      <xdr:spPr>
        <a:xfrm>
          <a:off x="37871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9" name="TextBox 8">
          <a:extLst>
            <a:ext uri="{FF2B5EF4-FFF2-40B4-BE49-F238E27FC236}">
              <a16:creationId xmlns:a16="http://schemas.microsoft.com/office/drawing/2014/main" id="{5ECCDDB0-7036-4C6F-AB73-D44E67D17D3B}"/>
            </a:ext>
          </a:extLst>
        </xdr:cNvPr>
        <xdr:cNvSpPr txBox="1"/>
      </xdr:nvSpPr>
      <xdr:spPr>
        <a:xfrm>
          <a:off x="378714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10" name="TextBox 9">
          <a:extLst>
            <a:ext uri="{FF2B5EF4-FFF2-40B4-BE49-F238E27FC236}">
              <a16:creationId xmlns:a16="http://schemas.microsoft.com/office/drawing/2014/main" id="{69D46920-CEF2-4CF9-A6DC-E3967A69556D}"/>
            </a:ext>
          </a:extLst>
        </xdr:cNvPr>
        <xdr:cNvSpPr txBox="1"/>
      </xdr:nvSpPr>
      <xdr:spPr>
        <a:xfrm>
          <a:off x="378714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11" name="TextBox 10">
          <a:extLst>
            <a:ext uri="{FF2B5EF4-FFF2-40B4-BE49-F238E27FC236}">
              <a16:creationId xmlns:a16="http://schemas.microsoft.com/office/drawing/2014/main" id="{6FA37BC6-5107-4339-BC0A-74A91A70A438}"/>
            </a:ext>
          </a:extLst>
        </xdr:cNvPr>
        <xdr:cNvSpPr txBox="1"/>
      </xdr:nvSpPr>
      <xdr:spPr>
        <a:xfrm>
          <a:off x="3787140" y="4476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12" name="TextBox 11">
          <a:extLst>
            <a:ext uri="{FF2B5EF4-FFF2-40B4-BE49-F238E27FC236}">
              <a16:creationId xmlns:a16="http://schemas.microsoft.com/office/drawing/2014/main" id="{DBE8798C-3859-4CB0-B14C-165E5C41E32A}"/>
            </a:ext>
          </a:extLst>
        </xdr:cNvPr>
        <xdr:cNvSpPr txBox="1"/>
      </xdr:nvSpPr>
      <xdr:spPr>
        <a:xfrm>
          <a:off x="3787140" y="4476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264560"/>
    <xdr:sp macro="" textlink="">
      <xdr:nvSpPr>
        <xdr:cNvPr id="13" name="TextBox 12">
          <a:extLst>
            <a:ext uri="{FF2B5EF4-FFF2-40B4-BE49-F238E27FC236}">
              <a16:creationId xmlns:a16="http://schemas.microsoft.com/office/drawing/2014/main" id="{F9215E3C-BD14-49FC-8B9F-5A6C3C1D1438}"/>
            </a:ext>
          </a:extLst>
        </xdr:cNvPr>
        <xdr:cNvSpPr txBox="1"/>
      </xdr:nvSpPr>
      <xdr:spPr>
        <a:xfrm>
          <a:off x="3787140" y="4638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264560"/>
    <xdr:sp macro="" textlink="">
      <xdr:nvSpPr>
        <xdr:cNvPr id="14" name="TextBox 13">
          <a:extLst>
            <a:ext uri="{FF2B5EF4-FFF2-40B4-BE49-F238E27FC236}">
              <a16:creationId xmlns:a16="http://schemas.microsoft.com/office/drawing/2014/main" id="{C9160CEA-A4C5-42C0-AE0D-BA2A2BD37BCB}"/>
            </a:ext>
          </a:extLst>
        </xdr:cNvPr>
        <xdr:cNvSpPr txBox="1"/>
      </xdr:nvSpPr>
      <xdr:spPr>
        <a:xfrm>
          <a:off x="3787140" y="4638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15" name="TextBox 14">
          <a:extLst>
            <a:ext uri="{FF2B5EF4-FFF2-40B4-BE49-F238E27FC236}">
              <a16:creationId xmlns:a16="http://schemas.microsoft.com/office/drawing/2014/main" id="{055FCC43-5AF9-43A2-A517-C322155502B8}"/>
            </a:ext>
          </a:extLst>
        </xdr:cNvPr>
        <xdr:cNvSpPr txBox="1"/>
      </xdr:nvSpPr>
      <xdr:spPr>
        <a:xfrm>
          <a:off x="6572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16" name="TextBox 15">
          <a:extLst>
            <a:ext uri="{FF2B5EF4-FFF2-40B4-BE49-F238E27FC236}">
              <a16:creationId xmlns:a16="http://schemas.microsoft.com/office/drawing/2014/main" id="{A7C27DAA-DADA-4A9D-95C3-019F8B809EBA}"/>
            </a:ext>
          </a:extLst>
        </xdr:cNvPr>
        <xdr:cNvSpPr txBox="1"/>
      </xdr:nvSpPr>
      <xdr:spPr>
        <a:xfrm>
          <a:off x="65722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17" name="TextBox 16">
          <a:extLst>
            <a:ext uri="{FF2B5EF4-FFF2-40B4-BE49-F238E27FC236}">
              <a16:creationId xmlns:a16="http://schemas.microsoft.com/office/drawing/2014/main" id="{EA9C7258-7E6A-43A2-BFB6-D46B7FEE2716}"/>
            </a:ext>
          </a:extLst>
        </xdr:cNvPr>
        <xdr:cNvSpPr txBox="1"/>
      </xdr:nvSpPr>
      <xdr:spPr>
        <a:xfrm>
          <a:off x="6572250" y="3829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18" name="TextBox 17">
          <a:extLst>
            <a:ext uri="{FF2B5EF4-FFF2-40B4-BE49-F238E27FC236}">
              <a16:creationId xmlns:a16="http://schemas.microsoft.com/office/drawing/2014/main" id="{9461B9D0-D794-4668-9E44-05C406B81422}"/>
            </a:ext>
          </a:extLst>
        </xdr:cNvPr>
        <xdr:cNvSpPr txBox="1"/>
      </xdr:nvSpPr>
      <xdr:spPr>
        <a:xfrm>
          <a:off x="65722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19" name="TextBox 18">
          <a:extLst>
            <a:ext uri="{FF2B5EF4-FFF2-40B4-BE49-F238E27FC236}">
              <a16:creationId xmlns:a16="http://schemas.microsoft.com/office/drawing/2014/main" id="{8ABAE7D3-A12D-484A-A482-9C71FFCDCD7F}"/>
            </a:ext>
          </a:extLst>
        </xdr:cNvPr>
        <xdr:cNvSpPr txBox="1"/>
      </xdr:nvSpPr>
      <xdr:spPr>
        <a:xfrm>
          <a:off x="65722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0" name="TextBox 19">
          <a:extLst>
            <a:ext uri="{FF2B5EF4-FFF2-40B4-BE49-F238E27FC236}">
              <a16:creationId xmlns:a16="http://schemas.microsoft.com/office/drawing/2014/main" id="{6B43DEFE-F024-444C-BAD7-9148F6C2235A}"/>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1" name="TextBox 20">
          <a:extLst>
            <a:ext uri="{FF2B5EF4-FFF2-40B4-BE49-F238E27FC236}">
              <a16:creationId xmlns:a16="http://schemas.microsoft.com/office/drawing/2014/main" id="{1F94DB83-95F0-4151-8515-4449D0F9339D}"/>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2" name="TextBox 21">
          <a:extLst>
            <a:ext uri="{FF2B5EF4-FFF2-40B4-BE49-F238E27FC236}">
              <a16:creationId xmlns:a16="http://schemas.microsoft.com/office/drawing/2014/main" id="{A0236770-ED35-475D-946E-CCC690700E13}"/>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3" name="TextBox 22">
          <a:extLst>
            <a:ext uri="{FF2B5EF4-FFF2-40B4-BE49-F238E27FC236}">
              <a16:creationId xmlns:a16="http://schemas.microsoft.com/office/drawing/2014/main" id="{3FD1B354-F3A7-44DC-8CFC-565F2DD54783}"/>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4" name="TextBox 23">
          <a:extLst>
            <a:ext uri="{FF2B5EF4-FFF2-40B4-BE49-F238E27FC236}">
              <a16:creationId xmlns:a16="http://schemas.microsoft.com/office/drawing/2014/main" id="{B002BA0F-EABE-4396-ACF6-A54389AF1F34}"/>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5" name="TextBox 24">
          <a:extLst>
            <a:ext uri="{FF2B5EF4-FFF2-40B4-BE49-F238E27FC236}">
              <a16:creationId xmlns:a16="http://schemas.microsoft.com/office/drawing/2014/main" id="{ACDA442F-21B8-4311-A4CC-F387E14E238E}"/>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26" name="TextBox 25">
          <a:extLst>
            <a:ext uri="{FF2B5EF4-FFF2-40B4-BE49-F238E27FC236}">
              <a16:creationId xmlns:a16="http://schemas.microsoft.com/office/drawing/2014/main" id="{A5F7FCF3-2FD8-4F79-A2F9-99FB87B035D0}"/>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27" name="TextBox 26">
          <a:extLst>
            <a:ext uri="{FF2B5EF4-FFF2-40B4-BE49-F238E27FC236}">
              <a16:creationId xmlns:a16="http://schemas.microsoft.com/office/drawing/2014/main" id="{60637394-CB7D-472C-B26F-1AA3F8F5297D}"/>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19</xdr:row>
      <xdr:rowOff>0</xdr:rowOff>
    </xdr:from>
    <xdr:ext cx="184731" cy="264560"/>
    <xdr:sp macro="" textlink="">
      <xdr:nvSpPr>
        <xdr:cNvPr id="28" name="TextBox 27">
          <a:extLst>
            <a:ext uri="{FF2B5EF4-FFF2-40B4-BE49-F238E27FC236}">
              <a16:creationId xmlns:a16="http://schemas.microsoft.com/office/drawing/2014/main" id="{B51E2C86-BA4F-4246-A129-21D28D693D53}"/>
            </a:ext>
          </a:extLst>
        </xdr:cNvPr>
        <xdr:cNvSpPr txBox="1"/>
      </xdr:nvSpPr>
      <xdr:spPr>
        <a:xfrm>
          <a:off x="6572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184731" cy="264560"/>
    <xdr:sp macro="" textlink="">
      <xdr:nvSpPr>
        <xdr:cNvPr id="29" name="TextBox 28">
          <a:extLst>
            <a:ext uri="{FF2B5EF4-FFF2-40B4-BE49-F238E27FC236}">
              <a16:creationId xmlns:a16="http://schemas.microsoft.com/office/drawing/2014/main" id="{6FE2C9B1-4CB7-4CB7-8D6A-1B8E34C0EB87}"/>
            </a:ext>
          </a:extLst>
        </xdr:cNvPr>
        <xdr:cNvSpPr txBox="1"/>
      </xdr:nvSpPr>
      <xdr:spPr>
        <a:xfrm>
          <a:off x="65722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0" name="TextBox 29">
          <a:extLst>
            <a:ext uri="{FF2B5EF4-FFF2-40B4-BE49-F238E27FC236}">
              <a16:creationId xmlns:a16="http://schemas.microsoft.com/office/drawing/2014/main" id="{7F858559-218F-4210-9ABE-9639C174B588}"/>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1" name="TextBox 30">
          <a:extLst>
            <a:ext uri="{FF2B5EF4-FFF2-40B4-BE49-F238E27FC236}">
              <a16:creationId xmlns:a16="http://schemas.microsoft.com/office/drawing/2014/main" id="{E3C61653-13C8-4E97-BD67-CAE579264293}"/>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32" name="TextBox 31">
          <a:extLst>
            <a:ext uri="{FF2B5EF4-FFF2-40B4-BE49-F238E27FC236}">
              <a16:creationId xmlns:a16="http://schemas.microsoft.com/office/drawing/2014/main" id="{6CBCA3F6-DA66-4B2A-9B68-8DDBCE749671}"/>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33" name="TextBox 32">
          <a:extLst>
            <a:ext uri="{FF2B5EF4-FFF2-40B4-BE49-F238E27FC236}">
              <a16:creationId xmlns:a16="http://schemas.microsoft.com/office/drawing/2014/main" id="{02C28DAC-4DEB-4707-9D21-BB14387FD19C}"/>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4" name="TextBox 33">
          <a:extLst>
            <a:ext uri="{FF2B5EF4-FFF2-40B4-BE49-F238E27FC236}">
              <a16:creationId xmlns:a16="http://schemas.microsoft.com/office/drawing/2014/main" id="{611255A8-5BF8-4A11-A3C0-199366159C3C}"/>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5" name="TextBox 34">
          <a:extLst>
            <a:ext uri="{FF2B5EF4-FFF2-40B4-BE49-F238E27FC236}">
              <a16:creationId xmlns:a16="http://schemas.microsoft.com/office/drawing/2014/main" id="{8509D9E3-FC57-4821-BEE9-5D3DF0862753}"/>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36" name="TextBox 35">
          <a:extLst>
            <a:ext uri="{FF2B5EF4-FFF2-40B4-BE49-F238E27FC236}">
              <a16:creationId xmlns:a16="http://schemas.microsoft.com/office/drawing/2014/main" id="{5CB7DCA2-E4F0-4234-8C40-F296ED3BCAC5}"/>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37" name="TextBox 36">
          <a:extLst>
            <a:ext uri="{FF2B5EF4-FFF2-40B4-BE49-F238E27FC236}">
              <a16:creationId xmlns:a16="http://schemas.microsoft.com/office/drawing/2014/main" id="{08B35058-CF2E-42E4-9071-F433845B5E75}"/>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38" name="TextBox 37">
          <a:extLst>
            <a:ext uri="{FF2B5EF4-FFF2-40B4-BE49-F238E27FC236}">
              <a16:creationId xmlns:a16="http://schemas.microsoft.com/office/drawing/2014/main" id="{D82230C9-1719-4BA3-B942-5637B30382FC}"/>
            </a:ext>
          </a:extLst>
        </xdr:cNvPr>
        <xdr:cNvSpPr txBox="1"/>
      </xdr:nvSpPr>
      <xdr:spPr>
        <a:xfrm>
          <a:off x="656844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19</xdr:row>
      <xdr:rowOff>0</xdr:rowOff>
    </xdr:from>
    <xdr:ext cx="192763" cy="264560"/>
    <xdr:sp macro="" textlink="">
      <xdr:nvSpPr>
        <xdr:cNvPr id="39" name="TextBox 38">
          <a:extLst>
            <a:ext uri="{FF2B5EF4-FFF2-40B4-BE49-F238E27FC236}">
              <a16:creationId xmlns:a16="http://schemas.microsoft.com/office/drawing/2014/main" id="{3A03ABF4-90FB-4D1F-A2AF-FC1AD66FE20D}"/>
            </a:ext>
          </a:extLst>
        </xdr:cNvPr>
        <xdr:cNvSpPr txBox="1"/>
      </xdr:nvSpPr>
      <xdr:spPr>
        <a:xfrm>
          <a:off x="657225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20</xdr:row>
      <xdr:rowOff>0</xdr:rowOff>
    </xdr:from>
    <xdr:ext cx="183125" cy="264560"/>
    <xdr:sp macro="" textlink="">
      <xdr:nvSpPr>
        <xdr:cNvPr id="40" name="TextBox 39">
          <a:extLst>
            <a:ext uri="{FF2B5EF4-FFF2-40B4-BE49-F238E27FC236}">
              <a16:creationId xmlns:a16="http://schemas.microsoft.com/office/drawing/2014/main" id="{F04CAFBE-7B03-46AB-AF2C-69E6197C8347}"/>
            </a:ext>
          </a:extLst>
        </xdr:cNvPr>
        <xdr:cNvSpPr txBox="1"/>
      </xdr:nvSpPr>
      <xdr:spPr>
        <a:xfrm>
          <a:off x="3787140" y="36671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20</xdr:row>
      <xdr:rowOff>0</xdr:rowOff>
    </xdr:from>
    <xdr:ext cx="184731" cy="271710"/>
    <xdr:sp macro="" textlink="">
      <xdr:nvSpPr>
        <xdr:cNvPr id="41" name="TextBox 40">
          <a:extLst>
            <a:ext uri="{FF2B5EF4-FFF2-40B4-BE49-F238E27FC236}">
              <a16:creationId xmlns:a16="http://schemas.microsoft.com/office/drawing/2014/main" id="{F914672A-ACD1-465C-AA92-55F14AB486DF}"/>
            </a:ext>
          </a:extLst>
        </xdr:cNvPr>
        <xdr:cNvSpPr txBox="1"/>
      </xdr:nvSpPr>
      <xdr:spPr>
        <a:xfrm>
          <a:off x="3188970" y="36671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42" name="TextBox 41">
          <a:extLst>
            <a:ext uri="{FF2B5EF4-FFF2-40B4-BE49-F238E27FC236}">
              <a16:creationId xmlns:a16="http://schemas.microsoft.com/office/drawing/2014/main" id="{292250F3-C33F-4F7F-9E55-4216A3683213}"/>
            </a:ext>
          </a:extLst>
        </xdr:cNvPr>
        <xdr:cNvSpPr txBox="1"/>
      </xdr:nvSpPr>
      <xdr:spPr>
        <a:xfrm>
          <a:off x="285369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43" name="TextBox 42">
          <a:extLst>
            <a:ext uri="{FF2B5EF4-FFF2-40B4-BE49-F238E27FC236}">
              <a16:creationId xmlns:a16="http://schemas.microsoft.com/office/drawing/2014/main" id="{8B2867EF-FDA2-493C-8313-FFC66B301482}"/>
            </a:ext>
          </a:extLst>
        </xdr:cNvPr>
        <xdr:cNvSpPr txBox="1"/>
      </xdr:nvSpPr>
      <xdr:spPr>
        <a:xfrm>
          <a:off x="2853690" y="3667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4" name="TextBox 43">
          <a:extLst>
            <a:ext uri="{FF2B5EF4-FFF2-40B4-BE49-F238E27FC236}">
              <a16:creationId xmlns:a16="http://schemas.microsoft.com/office/drawing/2014/main" id="{D33B0574-5FFE-4DC2-9011-DE43F090D1C1}"/>
            </a:ext>
          </a:extLst>
        </xdr:cNvPr>
        <xdr:cNvSpPr txBox="1"/>
      </xdr:nvSpPr>
      <xdr:spPr>
        <a:xfrm>
          <a:off x="2853690" y="38290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5" name="TextBox 44">
          <a:extLst>
            <a:ext uri="{FF2B5EF4-FFF2-40B4-BE49-F238E27FC236}">
              <a16:creationId xmlns:a16="http://schemas.microsoft.com/office/drawing/2014/main" id="{864B3A06-E69B-4251-8466-F09BDEBD0522}"/>
            </a:ext>
          </a:extLst>
        </xdr:cNvPr>
        <xdr:cNvSpPr txBox="1"/>
      </xdr:nvSpPr>
      <xdr:spPr>
        <a:xfrm>
          <a:off x="2853690" y="3990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6" name="TextBox 45">
          <a:extLst>
            <a:ext uri="{FF2B5EF4-FFF2-40B4-BE49-F238E27FC236}">
              <a16:creationId xmlns:a16="http://schemas.microsoft.com/office/drawing/2014/main" id="{3A1DC67F-9B41-41A1-806F-CA961900F146}"/>
            </a:ext>
          </a:extLst>
        </xdr:cNvPr>
        <xdr:cNvSpPr txBox="1"/>
      </xdr:nvSpPr>
      <xdr:spPr>
        <a:xfrm>
          <a:off x="2853690" y="3990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7" name="TextBox 46">
          <a:extLst>
            <a:ext uri="{FF2B5EF4-FFF2-40B4-BE49-F238E27FC236}">
              <a16:creationId xmlns:a16="http://schemas.microsoft.com/office/drawing/2014/main" id="{4CC03F5A-C832-442A-B9CD-514FDBDF7F37}"/>
            </a:ext>
          </a:extLst>
        </xdr:cNvPr>
        <xdr:cNvSpPr txBox="1"/>
      </xdr:nvSpPr>
      <xdr:spPr>
        <a:xfrm>
          <a:off x="285369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8" name="TextBox 47">
          <a:extLst>
            <a:ext uri="{FF2B5EF4-FFF2-40B4-BE49-F238E27FC236}">
              <a16:creationId xmlns:a16="http://schemas.microsoft.com/office/drawing/2014/main" id="{DE08789F-89C9-4073-91A1-06098AA952ED}"/>
            </a:ext>
          </a:extLst>
        </xdr:cNvPr>
        <xdr:cNvSpPr txBox="1"/>
      </xdr:nvSpPr>
      <xdr:spPr>
        <a:xfrm>
          <a:off x="285369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49" name="TextBox 48">
          <a:extLst>
            <a:ext uri="{FF2B5EF4-FFF2-40B4-BE49-F238E27FC236}">
              <a16:creationId xmlns:a16="http://schemas.microsoft.com/office/drawing/2014/main" id="{1AC7FF6C-65BD-4383-A678-2E5D27CA6D89}"/>
            </a:ext>
          </a:extLst>
        </xdr:cNvPr>
        <xdr:cNvSpPr txBox="1"/>
      </xdr:nvSpPr>
      <xdr:spPr>
        <a:xfrm>
          <a:off x="285369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50" name="TextBox 49">
          <a:extLst>
            <a:ext uri="{FF2B5EF4-FFF2-40B4-BE49-F238E27FC236}">
              <a16:creationId xmlns:a16="http://schemas.microsoft.com/office/drawing/2014/main" id="{BD4B3357-07EB-43EA-97D5-F8AB0B1C69FB}"/>
            </a:ext>
          </a:extLst>
        </xdr:cNvPr>
        <xdr:cNvSpPr txBox="1"/>
      </xdr:nvSpPr>
      <xdr:spPr>
        <a:xfrm>
          <a:off x="285369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51" name="TextBox 50">
          <a:extLst>
            <a:ext uri="{FF2B5EF4-FFF2-40B4-BE49-F238E27FC236}">
              <a16:creationId xmlns:a16="http://schemas.microsoft.com/office/drawing/2014/main" id="{7AFD56FC-102B-450B-A891-AAC989F663DF}"/>
            </a:ext>
          </a:extLst>
        </xdr:cNvPr>
        <xdr:cNvSpPr txBox="1"/>
      </xdr:nvSpPr>
      <xdr:spPr>
        <a:xfrm>
          <a:off x="2853690" y="4476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52" name="TextBox 51">
          <a:extLst>
            <a:ext uri="{FF2B5EF4-FFF2-40B4-BE49-F238E27FC236}">
              <a16:creationId xmlns:a16="http://schemas.microsoft.com/office/drawing/2014/main" id="{D03F5E28-63F1-41F4-865B-29B4A3F675ED}"/>
            </a:ext>
          </a:extLst>
        </xdr:cNvPr>
        <xdr:cNvSpPr txBox="1"/>
      </xdr:nvSpPr>
      <xdr:spPr>
        <a:xfrm>
          <a:off x="2853690" y="4476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53" name="TextBox 52">
          <a:extLst>
            <a:ext uri="{FF2B5EF4-FFF2-40B4-BE49-F238E27FC236}">
              <a16:creationId xmlns:a16="http://schemas.microsoft.com/office/drawing/2014/main" id="{671D0228-53D0-4133-B418-1AA985028A1B}"/>
            </a:ext>
          </a:extLst>
        </xdr:cNvPr>
        <xdr:cNvSpPr txBox="1"/>
      </xdr:nvSpPr>
      <xdr:spPr>
        <a:xfrm>
          <a:off x="2853690" y="4638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54" name="TextBox 53">
          <a:extLst>
            <a:ext uri="{FF2B5EF4-FFF2-40B4-BE49-F238E27FC236}">
              <a16:creationId xmlns:a16="http://schemas.microsoft.com/office/drawing/2014/main" id="{3B57172B-488B-4A5B-BB7A-08F3DCE75631}"/>
            </a:ext>
          </a:extLst>
        </xdr:cNvPr>
        <xdr:cNvSpPr txBox="1"/>
      </xdr:nvSpPr>
      <xdr:spPr>
        <a:xfrm>
          <a:off x="2853690" y="4638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55" name="TextBox 54">
          <a:extLst>
            <a:ext uri="{FF2B5EF4-FFF2-40B4-BE49-F238E27FC236}">
              <a16:creationId xmlns:a16="http://schemas.microsoft.com/office/drawing/2014/main" id="{8E3905B8-435C-46FB-9B51-5835DBDF35AE}"/>
            </a:ext>
          </a:extLst>
        </xdr:cNvPr>
        <xdr:cNvSpPr txBox="1"/>
      </xdr:nvSpPr>
      <xdr:spPr>
        <a:xfrm>
          <a:off x="37909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56" name="TextBox 55">
          <a:extLst>
            <a:ext uri="{FF2B5EF4-FFF2-40B4-BE49-F238E27FC236}">
              <a16:creationId xmlns:a16="http://schemas.microsoft.com/office/drawing/2014/main" id="{D313B6C9-650A-47DE-95A3-B3CCF9941091}"/>
            </a:ext>
          </a:extLst>
        </xdr:cNvPr>
        <xdr:cNvSpPr txBox="1"/>
      </xdr:nvSpPr>
      <xdr:spPr>
        <a:xfrm>
          <a:off x="37909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57" name="TextBox 56">
          <a:extLst>
            <a:ext uri="{FF2B5EF4-FFF2-40B4-BE49-F238E27FC236}">
              <a16:creationId xmlns:a16="http://schemas.microsoft.com/office/drawing/2014/main" id="{7619BC3A-2979-4C32-A8BE-6C6999D6230A}"/>
            </a:ext>
          </a:extLst>
        </xdr:cNvPr>
        <xdr:cNvSpPr txBox="1"/>
      </xdr:nvSpPr>
      <xdr:spPr>
        <a:xfrm>
          <a:off x="3790950" y="3829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58" name="TextBox 57">
          <a:extLst>
            <a:ext uri="{FF2B5EF4-FFF2-40B4-BE49-F238E27FC236}">
              <a16:creationId xmlns:a16="http://schemas.microsoft.com/office/drawing/2014/main" id="{8E50B782-B807-46C9-BEB0-9671C5CDF528}"/>
            </a:ext>
          </a:extLst>
        </xdr:cNvPr>
        <xdr:cNvSpPr txBox="1"/>
      </xdr:nvSpPr>
      <xdr:spPr>
        <a:xfrm>
          <a:off x="37909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59" name="TextBox 58">
          <a:extLst>
            <a:ext uri="{FF2B5EF4-FFF2-40B4-BE49-F238E27FC236}">
              <a16:creationId xmlns:a16="http://schemas.microsoft.com/office/drawing/2014/main" id="{20DA3B8C-DAB4-423A-B448-ED2449638D5F}"/>
            </a:ext>
          </a:extLst>
        </xdr:cNvPr>
        <xdr:cNvSpPr txBox="1"/>
      </xdr:nvSpPr>
      <xdr:spPr>
        <a:xfrm>
          <a:off x="37909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60" name="TextBox 59">
          <a:extLst>
            <a:ext uri="{FF2B5EF4-FFF2-40B4-BE49-F238E27FC236}">
              <a16:creationId xmlns:a16="http://schemas.microsoft.com/office/drawing/2014/main" id="{C6024C84-625C-43FA-A012-6343DAFEE247}"/>
            </a:ext>
          </a:extLst>
        </xdr:cNvPr>
        <xdr:cNvSpPr txBox="1"/>
      </xdr:nvSpPr>
      <xdr:spPr>
        <a:xfrm>
          <a:off x="37909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61" name="TextBox 60">
          <a:extLst>
            <a:ext uri="{FF2B5EF4-FFF2-40B4-BE49-F238E27FC236}">
              <a16:creationId xmlns:a16="http://schemas.microsoft.com/office/drawing/2014/main" id="{A4AAE58C-DE61-4117-B6A7-8D405B1FA785}"/>
            </a:ext>
          </a:extLst>
        </xdr:cNvPr>
        <xdr:cNvSpPr txBox="1"/>
      </xdr:nvSpPr>
      <xdr:spPr>
        <a:xfrm>
          <a:off x="37909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2" name="TextBox 61">
          <a:extLst>
            <a:ext uri="{FF2B5EF4-FFF2-40B4-BE49-F238E27FC236}">
              <a16:creationId xmlns:a16="http://schemas.microsoft.com/office/drawing/2014/main" id="{B43D1358-FF81-489C-9F7C-FD9FA614A6A6}"/>
            </a:ext>
          </a:extLst>
        </xdr:cNvPr>
        <xdr:cNvSpPr txBox="1"/>
      </xdr:nvSpPr>
      <xdr:spPr>
        <a:xfrm>
          <a:off x="37909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3" name="TextBox 62">
          <a:extLst>
            <a:ext uri="{FF2B5EF4-FFF2-40B4-BE49-F238E27FC236}">
              <a16:creationId xmlns:a16="http://schemas.microsoft.com/office/drawing/2014/main" id="{9C980B5F-78AF-4D05-AF87-46FA37F89068}"/>
            </a:ext>
          </a:extLst>
        </xdr:cNvPr>
        <xdr:cNvSpPr txBox="1"/>
      </xdr:nvSpPr>
      <xdr:spPr>
        <a:xfrm>
          <a:off x="37909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64" name="TextBox 63">
          <a:extLst>
            <a:ext uri="{FF2B5EF4-FFF2-40B4-BE49-F238E27FC236}">
              <a16:creationId xmlns:a16="http://schemas.microsoft.com/office/drawing/2014/main" id="{95560E6F-0C32-46A8-91F7-E53ABE304E5F}"/>
            </a:ext>
          </a:extLst>
        </xdr:cNvPr>
        <xdr:cNvSpPr txBox="1"/>
      </xdr:nvSpPr>
      <xdr:spPr>
        <a:xfrm>
          <a:off x="37909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65" name="TextBox 64">
          <a:extLst>
            <a:ext uri="{FF2B5EF4-FFF2-40B4-BE49-F238E27FC236}">
              <a16:creationId xmlns:a16="http://schemas.microsoft.com/office/drawing/2014/main" id="{050B7526-E7A7-437D-9187-2FDE58402B81}"/>
            </a:ext>
          </a:extLst>
        </xdr:cNvPr>
        <xdr:cNvSpPr txBox="1"/>
      </xdr:nvSpPr>
      <xdr:spPr>
        <a:xfrm>
          <a:off x="37909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66" name="TextBox 65">
          <a:extLst>
            <a:ext uri="{FF2B5EF4-FFF2-40B4-BE49-F238E27FC236}">
              <a16:creationId xmlns:a16="http://schemas.microsoft.com/office/drawing/2014/main" id="{4DD7463F-0EEB-4D55-9638-1CBBDA4DED07}"/>
            </a:ext>
          </a:extLst>
        </xdr:cNvPr>
        <xdr:cNvSpPr txBox="1"/>
      </xdr:nvSpPr>
      <xdr:spPr>
        <a:xfrm>
          <a:off x="37909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67" name="TextBox 66">
          <a:extLst>
            <a:ext uri="{FF2B5EF4-FFF2-40B4-BE49-F238E27FC236}">
              <a16:creationId xmlns:a16="http://schemas.microsoft.com/office/drawing/2014/main" id="{16BFDE6D-CE85-474D-B42B-A2A6AF0442E4}"/>
            </a:ext>
          </a:extLst>
        </xdr:cNvPr>
        <xdr:cNvSpPr txBox="1"/>
      </xdr:nvSpPr>
      <xdr:spPr>
        <a:xfrm>
          <a:off x="37909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68" name="TextBox 67">
          <a:extLst>
            <a:ext uri="{FF2B5EF4-FFF2-40B4-BE49-F238E27FC236}">
              <a16:creationId xmlns:a16="http://schemas.microsoft.com/office/drawing/2014/main" id="{03DDD00A-9E89-4528-8E9B-6DAEEE3B2CCA}"/>
            </a:ext>
          </a:extLst>
        </xdr:cNvPr>
        <xdr:cNvSpPr txBox="1"/>
      </xdr:nvSpPr>
      <xdr:spPr>
        <a:xfrm>
          <a:off x="6572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69" name="TextBox 68">
          <a:extLst>
            <a:ext uri="{FF2B5EF4-FFF2-40B4-BE49-F238E27FC236}">
              <a16:creationId xmlns:a16="http://schemas.microsoft.com/office/drawing/2014/main" id="{586C17FF-9874-4396-ACF9-C1F0BF074705}"/>
            </a:ext>
          </a:extLst>
        </xdr:cNvPr>
        <xdr:cNvSpPr txBox="1"/>
      </xdr:nvSpPr>
      <xdr:spPr>
        <a:xfrm>
          <a:off x="65722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70" name="TextBox 69">
          <a:extLst>
            <a:ext uri="{FF2B5EF4-FFF2-40B4-BE49-F238E27FC236}">
              <a16:creationId xmlns:a16="http://schemas.microsoft.com/office/drawing/2014/main" id="{8909613F-9763-4827-824D-563BE986324B}"/>
            </a:ext>
          </a:extLst>
        </xdr:cNvPr>
        <xdr:cNvSpPr txBox="1"/>
      </xdr:nvSpPr>
      <xdr:spPr>
        <a:xfrm>
          <a:off x="6572250" y="3829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71" name="TextBox 70">
          <a:extLst>
            <a:ext uri="{FF2B5EF4-FFF2-40B4-BE49-F238E27FC236}">
              <a16:creationId xmlns:a16="http://schemas.microsoft.com/office/drawing/2014/main" id="{7221C6C2-7037-4073-8B66-E9DCE56BAC99}"/>
            </a:ext>
          </a:extLst>
        </xdr:cNvPr>
        <xdr:cNvSpPr txBox="1"/>
      </xdr:nvSpPr>
      <xdr:spPr>
        <a:xfrm>
          <a:off x="65722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72" name="TextBox 71">
          <a:extLst>
            <a:ext uri="{FF2B5EF4-FFF2-40B4-BE49-F238E27FC236}">
              <a16:creationId xmlns:a16="http://schemas.microsoft.com/office/drawing/2014/main" id="{91F8C791-7B68-4E0E-8ACF-7B1D271AE8F6}"/>
            </a:ext>
          </a:extLst>
        </xdr:cNvPr>
        <xdr:cNvSpPr txBox="1"/>
      </xdr:nvSpPr>
      <xdr:spPr>
        <a:xfrm>
          <a:off x="65722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3" name="TextBox 72">
          <a:extLst>
            <a:ext uri="{FF2B5EF4-FFF2-40B4-BE49-F238E27FC236}">
              <a16:creationId xmlns:a16="http://schemas.microsoft.com/office/drawing/2014/main" id="{EE25190E-8533-47F9-97E9-D111AB6E384B}"/>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4" name="TextBox 73">
          <a:extLst>
            <a:ext uri="{FF2B5EF4-FFF2-40B4-BE49-F238E27FC236}">
              <a16:creationId xmlns:a16="http://schemas.microsoft.com/office/drawing/2014/main" id="{D4098AC6-90B0-4F08-8882-C2C9F3BAC915}"/>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5" name="TextBox 74">
          <a:extLst>
            <a:ext uri="{FF2B5EF4-FFF2-40B4-BE49-F238E27FC236}">
              <a16:creationId xmlns:a16="http://schemas.microsoft.com/office/drawing/2014/main" id="{4BDE04D8-8A34-4156-B796-FEEF08D7D7E6}"/>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6" name="TextBox 75">
          <a:extLst>
            <a:ext uri="{FF2B5EF4-FFF2-40B4-BE49-F238E27FC236}">
              <a16:creationId xmlns:a16="http://schemas.microsoft.com/office/drawing/2014/main" id="{75535E51-4439-4407-AE93-67F586CE4918}"/>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77" name="TextBox 76">
          <a:extLst>
            <a:ext uri="{FF2B5EF4-FFF2-40B4-BE49-F238E27FC236}">
              <a16:creationId xmlns:a16="http://schemas.microsoft.com/office/drawing/2014/main" id="{64CD270E-4C81-4C1F-86F3-309000EA58E2}"/>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78" name="TextBox 77">
          <a:extLst>
            <a:ext uri="{FF2B5EF4-FFF2-40B4-BE49-F238E27FC236}">
              <a16:creationId xmlns:a16="http://schemas.microsoft.com/office/drawing/2014/main" id="{277E9591-E94C-48E6-A14C-C30DC0C26BE0}"/>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79" name="TextBox 78">
          <a:extLst>
            <a:ext uri="{FF2B5EF4-FFF2-40B4-BE49-F238E27FC236}">
              <a16:creationId xmlns:a16="http://schemas.microsoft.com/office/drawing/2014/main" id="{45BD8301-1AC4-4EB0-9958-38EEB0F5731F}"/>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80" name="TextBox 79">
          <a:extLst>
            <a:ext uri="{FF2B5EF4-FFF2-40B4-BE49-F238E27FC236}">
              <a16:creationId xmlns:a16="http://schemas.microsoft.com/office/drawing/2014/main" id="{8F254123-9FF7-47D5-969A-933BCB30C5BF}"/>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81" name="TextBox 80">
          <a:extLst>
            <a:ext uri="{FF2B5EF4-FFF2-40B4-BE49-F238E27FC236}">
              <a16:creationId xmlns:a16="http://schemas.microsoft.com/office/drawing/2014/main" id="{D5BFA7D8-9C45-493D-B1E4-AC95E773566E}"/>
            </a:ext>
          </a:extLst>
        </xdr:cNvPr>
        <xdr:cNvSpPr txBox="1"/>
      </xdr:nvSpPr>
      <xdr:spPr>
        <a:xfrm>
          <a:off x="378714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82" name="TextBox 81">
          <a:extLst>
            <a:ext uri="{FF2B5EF4-FFF2-40B4-BE49-F238E27FC236}">
              <a16:creationId xmlns:a16="http://schemas.microsoft.com/office/drawing/2014/main" id="{8E1A82AB-7CDC-4337-AFD3-216F91BF70A4}"/>
            </a:ext>
          </a:extLst>
        </xdr:cNvPr>
        <xdr:cNvSpPr txBox="1"/>
      </xdr:nvSpPr>
      <xdr:spPr>
        <a:xfrm>
          <a:off x="656844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19</xdr:row>
      <xdr:rowOff>0</xdr:rowOff>
    </xdr:from>
    <xdr:ext cx="192763" cy="264560"/>
    <xdr:sp macro="" textlink="">
      <xdr:nvSpPr>
        <xdr:cNvPr id="83" name="TextBox 82">
          <a:extLst>
            <a:ext uri="{FF2B5EF4-FFF2-40B4-BE49-F238E27FC236}">
              <a16:creationId xmlns:a16="http://schemas.microsoft.com/office/drawing/2014/main" id="{9EFFF9F6-00FD-4807-A596-36F9DD141CDF}"/>
            </a:ext>
          </a:extLst>
        </xdr:cNvPr>
        <xdr:cNvSpPr txBox="1"/>
      </xdr:nvSpPr>
      <xdr:spPr>
        <a:xfrm>
          <a:off x="7339965"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84" name="TextBox 83">
          <a:extLst>
            <a:ext uri="{FF2B5EF4-FFF2-40B4-BE49-F238E27FC236}">
              <a16:creationId xmlns:a16="http://schemas.microsoft.com/office/drawing/2014/main" id="{43B65FFD-A9B6-4600-B38D-47BC5C1F0522}"/>
            </a:ext>
          </a:extLst>
        </xdr:cNvPr>
        <xdr:cNvSpPr txBox="1"/>
      </xdr:nvSpPr>
      <xdr:spPr>
        <a:xfrm>
          <a:off x="2853690" y="36671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85" name="TextBox 84">
          <a:extLst>
            <a:ext uri="{FF2B5EF4-FFF2-40B4-BE49-F238E27FC236}">
              <a16:creationId xmlns:a16="http://schemas.microsoft.com/office/drawing/2014/main" id="{9A58BB95-68BA-41AC-9379-54EC4D19BE50}"/>
            </a:ext>
          </a:extLst>
        </xdr:cNvPr>
        <xdr:cNvSpPr txBox="1"/>
      </xdr:nvSpPr>
      <xdr:spPr>
        <a:xfrm>
          <a:off x="331470" y="36671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3139440</xdr:colOff>
      <xdr:row>68</xdr:row>
      <xdr:rowOff>0</xdr:rowOff>
    </xdr:from>
    <xdr:ext cx="192763" cy="264560"/>
    <xdr:sp macro="" textlink="">
      <xdr:nvSpPr>
        <xdr:cNvPr id="2" name="TextBox 1">
          <a:extLst>
            <a:ext uri="{FF2B5EF4-FFF2-40B4-BE49-F238E27FC236}">
              <a16:creationId xmlns:a16="http://schemas.microsoft.com/office/drawing/2014/main" id="{E3215EED-6601-4775-9911-7F59DEF8524B}"/>
            </a:ext>
          </a:extLst>
        </xdr:cNvPr>
        <xdr:cNvSpPr txBox="1"/>
      </xdr:nvSpPr>
      <xdr:spPr>
        <a:xfrm>
          <a:off x="357759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3" name="TextBox 2">
          <a:extLst>
            <a:ext uri="{FF2B5EF4-FFF2-40B4-BE49-F238E27FC236}">
              <a16:creationId xmlns:a16="http://schemas.microsoft.com/office/drawing/2014/main" id="{C68A51BD-AE80-43B1-9470-A7A9AC550576}"/>
            </a:ext>
          </a:extLst>
        </xdr:cNvPr>
        <xdr:cNvSpPr txBox="1"/>
      </xdr:nvSpPr>
      <xdr:spPr>
        <a:xfrm>
          <a:off x="3577590" y="15135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303466"/>
    <xdr:sp macro="" textlink="">
      <xdr:nvSpPr>
        <xdr:cNvPr id="4" name="TextBox 3">
          <a:extLst>
            <a:ext uri="{FF2B5EF4-FFF2-40B4-BE49-F238E27FC236}">
              <a16:creationId xmlns:a16="http://schemas.microsoft.com/office/drawing/2014/main" id="{D92C3DEF-1487-4743-8FBC-BF71E9D67AF4}"/>
            </a:ext>
          </a:extLst>
        </xdr:cNvPr>
        <xdr:cNvSpPr txBox="1"/>
      </xdr:nvSpPr>
      <xdr:spPr>
        <a:xfrm>
          <a:off x="3577590" y="15297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5" name="TextBox 4">
          <a:extLst>
            <a:ext uri="{FF2B5EF4-FFF2-40B4-BE49-F238E27FC236}">
              <a16:creationId xmlns:a16="http://schemas.microsoft.com/office/drawing/2014/main" id="{4578D822-3B5C-4A02-9277-3880CE7A770B}"/>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6" name="TextBox 5">
          <a:extLst>
            <a:ext uri="{FF2B5EF4-FFF2-40B4-BE49-F238E27FC236}">
              <a16:creationId xmlns:a16="http://schemas.microsoft.com/office/drawing/2014/main" id="{88D2EDD9-DD97-49A8-AAB6-30598C77F4FB}"/>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7" name="TextBox 6">
          <a:extLst>
            <a:ext uri="{FF2B5EF4-FFF2-40B4-BE49-F238E27FC236}">
              <a16:creationId xmlns:a16="http://schemas.microsoft.com/office/drawing/2014/main" id="{F6EB7270-485B-49F2-A3E2-7D4572AB921D}"/>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8" name="TextBox 7">
          <a:extLst>
            <a:ext uri="{FF2B5EF4-FFF2-40B4-BE49-F238E27FC236}">
              <a16:creationId xmlns:a16="http://schemas.microsoft.com/office/drawing/2014/main" id="{4628C6CD-7AC3-419F-9430-C393DB7ACB4C}"/>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9" name="TextBox 8">
          <a:extLst>
            <a:ext uri="{FF2B5EF4-FFF2-40B4-BE49-F238E27FC236}">
              <a16:creationId xmlns:a16="http://schemas.microsoft.com/office/drawing/2014/main" id="{65E881C4-5FA4-49FD-A77E-58E12B63CABA}"/>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10" name="TextBox 9">
          <a:extLst>
            <a:ext uri="{FF2B5EF4-FFF2-40B4-BE49-F238E27FC236}">
              <a16:creationId xmlns:a16="http://schemas.microsoft.com/office/drawing/2014/main" id="{B72056B0-594C-4AD8-A5CE-560C5F9C5F80}"/>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1" name="TextBox 10">
          <a:extLst>
            <a:ext uri="{FF2B5EF4-FFF2-40B4-BE49-F238E27FC236}">
              <a16:creationId xmlns:a16="http://schemas.microsoft.com/office/drawing/2014/main" id="{B35ECEC1-7DA2-49B5-9587-7036EFDFEDD5}"/>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2" name="TextBox 11">
          <a:extLst>
            <a:ext uri="{FF2B5EF4-FFF2-40B4-BE49-F238E27FC236}">
              <a16:creationId xmlns:a16="http://schemas.microsoft.com/office/drawing/2014/main" id="{3A96EEE7-EE09-4697-84C1-90D1476B8406}"/>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3" name="TextBox 12">
          <a:extLst>
            <a:ext uri="{FF2B5EF4-FFF2-40B4-BE49-F238E27FC236}">
              <a16:creationId xmlns:a16="http://schemas.microsoft.com/office/drawing/2014/main" id="{6C6C72ED-06B3-4F69-A5D9-18F5007C3301}"/>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4" name="TextBox 13">
          <a:extLst>
            <a:ext uri="{FF2B5EF4-FFF2-40B4-BE49-F238E27FC236}">
              <a16:creationId xmlns:a16="http://schemas.microsoft.com/office/drawing/2014/main" id="{1C55B578-BC5F-49EC-9E71-A10D49AE1299}"/>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15" name="TextBox 14">
          <a:extLst>
            <a:ext uri="{FF2B5EF4-FFF2-40B4-BE49-F238E27FC236}">
              <a16:creationId xmlns:a16="http://schemas.microsoft.com/office/drawing/2014/main" id="{4F344DF7-893F-4D65-B5E1-A8AC1B5F5222}"/>
            </a:ext>
          </a:extLst>
        </xdr:cNvPr>
        <xdr:cNvSpPr txBox="1"/>
      </xdr:nvSpPr>
      <xdr:spPr>
        <a:xfrm>
          <a:off x="5695950"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6" name="TextBox 15">
          <a:extLst>
            <a:ext uri="{FF2B5EF4-FFF2-40B4-BE49-F238E27FC236}">
              <a16:creationId xmlns:a16="http://schemas.microsoft.com/office/drawing/2014/main" id="{7F1F2524-697D-49FA-AD57-409733F4941C}"/>
            </a:ext>
          </a:extLst>
        </xdr:cNvPr>
        <xdr:cNvSpPr txBox="1"/>
      </xdr:nvSpPr>
      <xdr:spPr>
        <a:xfrm>
          <a:off x="5695950"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70</xdr:row>
      <xdr:rowOff>0</xdr:rowOff>
    </xdr:from>
    <xdr:ext cx="184731" cy="303466"/>
    <xdr:sp macro="" textlink="">
      <xdr:nvSpPr>
        <xdr:cNvPr id="17" name="TextBox 16">
          <a:extLst>
            <a:ext uri="{FF2B5EF4-FFF2-40B4-BE49-F238E27FC236}">
              <a16:creationId xmlns:a16="http://schemas.microsoft.com/office/drawing/2014/main" id="{197B0414-48E8-43F4-BCE3-0A9F5D2961F0}"/>
            </a:ext>
          </a:extLst>
        </xdr:cNvPr>
        <xdr:cNvSpPr txBox="1"/>
      </xdr:nvSpPr>
      <xdr:spPr>
        <a:xfrm>
          <a:off x="5695950"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264560"/>
    <xdr:sp macro="" textlink="">
      <xdr:nvSpPr>
        <xdr:cNvPr id="18" name="TextBox 17">
          <a:extLst>
            <a:ext uri="{FF2B5EF4-FFF2-40B4-BE49-F238E27FC236}">
              <a16:creationId xmlns:a16="http://schemas.microsoft.com/office/drawing/2014/main" id="{170F29EC-8F93-4A76-85AB-B34361C8FD4D}"/>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264560"/>
    <xdr:sp macro="" textlink="">
      <xdr:nvSpPr>
        <xdr:cNvPr id="19" name="TextBox 18">
          <a:extLst>
            <a:ext uri="{FF2B5EF4-FFF2-40B4-BE49-F238E27FC236}">
              <a16:creationId xmlns:a16="http://schemas.microsoft.com/office/drawing/2014/main" id="{D48A8785-EA02-4171-93AF-9E20E8E2FBB3}"/>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0" name="TextBox 19">
          <a:extLst>
            <a:ext uri="{FF2B5EF4-FFF2-40B4-BE49-F238E27FC236}">
              <a16:creationId xmlns:a16="http://schemas.microsoft.com/office/drawing/2014/main" id="{8F172245-0165-4D3D-98C4-64E95133335A}"/>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1" name="TextBox 20">
          <a:extLst>
            <a:ext uri="{FF2B5EF4-FFF2-40B4-BE49-F238E27FC236}">
              <a16:creationId xmlns:a16="http://schemas.microsoft.com/office/drawing/2014/main" id="{D8F74D1B-5B33-4304-9331-930B8FF85D81}"/>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2" name="TextBox 21">
          <a:extLst>
            <a:ext uri="{FF2B5EF4-FFF2-40B4-BE49-F238E27FC236}">
              <a16:creationId xmlns:a16="http://schemas.microsoft.com/office/drawing/2014/main" id="{DF5AC936-6507-4D60-BCBF-337D31F0D336}"/>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3" name="TextBox 22">
          <a:extLst>
            <a:ext uri="{FF2B5EF4-FFF2-40B4-BE49-F238E27FC236}">
              <a16:creationId xmlns:a16="http://schemas.microsoft.com/office/drawing/2014/main" id="{C6C919A7-C84A-4C6F-BF89-BED2A18938CC}"/>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4" name="TextBox 23">
          <a:extLst>
            <a:ext uri="{FF2B5EF4-FFF2-40B4-BE49-F238E27FC236}">
              <a16:creationId xmlns:a16="http://schemas.microsoft.com/office/drawing/2014/main" id="{8AB4305D-AEEA-41E3-B367-D0DA0C55C5D8}"/>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5" name="TextBox 24">
          <a:extLst>
            <a:ext uri="{FF2B5EF4-FFF2-40B4-BE49-F238E27FC236}">
              <a16:creationId xmlns:a16="http://schemas.microsoft.com/office/drawing/2014/main" id="{30A400AD-9220-423A-A151-E7AF1D7EEBF7}"/>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6" name="TextBox 25">
          <a:extLst>
            <a:ext uri="{FF2B5EF4-FFF2-40B4-BE49-F238E27FC236}">
              <a16:creationId xmlns:a16="http://schemas.microsoft.com/office/drawing/2014/main" id="{2A10EAD8-5B6C-40D4-AE4A-928A37E7004C}"/>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7" name="TextBox 26">
          <a:extLst>
            <a:ext uri="{FF2B5EF4-FFF2-40B4-BE49-F238E27FC236}">
              <a16:creationId xmlns:a16="http://schemas.microsoft.com/office/drawing/2014/main" id="{9A0FAAC3-11D5-4C6A-9239-B0DE6B96BB88}"/>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28" name="TextBox 27">
          <a:extLst>
            <a:ext uri="{FF2B5EF4-FFF2-40B4-BE49-F238E27FC236}">
              <a16:creationId xmlns:a16="http://schemas.microsoft.com/office/drawing/2014/main" id="{18D18EF4-E984-42FB-B306-74EB15C40496}"/>
            </a:ext>
          </a:extLst>
        </xdr:cNvPr>
        <xdr:cNvSpPr txBox="1"/>
      </xdr:nvSpPr>
      <xdr:spPr>
        <a:xfrm>
          <a:off x="6791325"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29" name="TextBox 28">
          <a:extLst>
            <a:ext uri="{FF2B5EF4-FFF2-40B4-BE49-F238E27FC236}">
              <a16:creationId xmlns:a16="http://schemas.microsoft.com/office/drawing/2014/main" id="{577151C8-353D-45E0-9C32-B162D1D7BB38}"/>
            </a:ext>
          </a:extLst>
        </xdr:cNvPr>
        <xdr:cNvSpPr txBox="1"/>
      </xdr:nvSpPr>
      <xdr:spPr>
        <a:xfrm>
          <a:off x="6791325"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70</xdr:row>
      <xdr:rowOff>0</xdr:rowOff>
    </xdr:from>
    <xdr:ext cx="184731" cy="303466"/>
    <xdr:sp macro="" textlink="">
      <xdr:nvSpPr>
        <xdr:cNvPr id="30" name="TextBox 29">
          <a:extLst>
            <a:ext uri="{FF2B5EF4-FFF2-40B4-BE49-F238E27FC236}">
              <a16:creationId xmlns:a16="http://schemas.microsoft.com/office/drawing/2014/main" id="{D9803397-DC28-4F37-B29B-65CD1E42EF8C}"/>
            </a:ext>
          </a:extLst>
        </xdr:cNvPr>
        <xdr:cNvSpPr txBox="1"/>
      </xdr:nvSpPr>
      <xdr:spPr>
        <a:xfrm>
          <a:off x="6791325"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264560"/>
    <xdr:sp macro="" textlink="">
      <xdr:nvSpPr>
        <xdr:cNvPr id="31" name="TextBox 30">
          <a:extLst>
            <a:ext uri="{FF2B5EF4-FFF2-40B4-BE49-F238E27FC236}">
              <a16:creationId xmlns:a16="http://schemas.microsoft.com/office/drawing/2014/main" id="{FBF159F7-9A18-4820-B78A-504B8B0BD242}"/>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264560"/>
    <xdr:sp macro="" textlink="">
      <xdr:nvSpPr>
        <xdr:cNvPr id="32" name="TextBox 31">
          <a:extLst>
            <a:ext uri="{FF2B5EF4-FFF2-40B4-BE49-F238E27FC236}">
              <a16:creationId xmlns:a16="http://schemas.microsoft.com/office/drawing/2014/main" id="{F92BB7D9-3F20-4D92-9A8D-1D2FE1143F19}"/>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3" name="TextBox 32">
          <a:extLst>
            <a:ext uri="{FF2B5EF4-FFF2-40B4-BE49-F238E27FC236}">
              <a16:creationId xmlns:a16="http://schemas.microsoft.com/office/drawing/2014/main" id="{EAEDAD84-1C30-48A8-BA7A-523710B8D93A}"/>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4" name="TextBox 33">
          <a:extLst>
            <a:ext uri="{FF2B5EF4-FFF2-40B4-BE49-F238E27FC236}">
              <a16:creationId xmlns:a16="http://schemas.microsoft.com/office/drawing/2014/main" id="{80465FEF-79B8-4B1D-9855-A0A6EFC77F71}"/>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5" name="TextBox 34">
          <a:extLst>
            <a:ext uri="{FF2B5EF4-FFF2-40B4-BE49-F238E27FC236}">
              <a16:creationId xmlns:a16="http://schemas.microsoft.com/office/drawing/2014/main" id="{C1E9B7B5-7E53-4A68-BCB9-7C69A1632DCE}"/>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6" name="TextBox 35">
          <a:extLst>
            <a:ext uri="{FF2B5EF4-FFF2-40B4-BE49-F238E27FC236}">
              <a16:creationId xmlns:a16="http://schemas.microsoft.com/office/drawing/2014/main" id="{BEE1B947-20A4-469B-9278-7CFE42062F14}"/>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7" name="TextBox 36">
          <a:extLst>
            <a:ext uri="{FF2B5EF4-FFF2-40B4-BE49-F238E27FC236}">
              <a16:creationId xmlns:a16="http://schemas.microsoft.com/office/drawing/2014/main" id="{10794CF4-3E29-41F8-8559-5C4B06B8741E}"/>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8" name="TextBox 37">
          <a:extLst>
            <a:ext uri="{FF2B5EF4-FFF2-40B4-BE49-F238E27FC236}">
              <a16:creationId xmlns:a16="http://schemas.microsoft.com/office/drawing/2014/main" id="{C41DE31E-1534-48EE-8D64-DCB30F9DFA35}"/>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9" name="TextBox 38">
          <a:extLst>
            <a:ext uri="{FF2B5EF4-FFF2-40B4-BE49-F238E27FC236}">
              <a16:creationId xmlns:a16="http://schemas.microsoft.com/office/drawing/2014/main" id="{03C1A696-6716-4D74-B060-1FFC8B27DCED}"/>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40" name="TextBox 39">
          <a:extLst>
            <a:ext uri="{FF2B5EF4-FFF2-40B4-BE49-F238E27FC236}">
              <a16:creationId xmlns:a16="http://schemas.microsoft.com/office/drawing/2014/main" id="{A37303BF-63FF-4C21-A955-E65A7C8F28AB}"/>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68</xdr:row>
      <xdr:rowOff>0</xdr:rowOff>
    </xdr:from>
    <xdr:ext cx="192763" cy="264560"/>
    <xdr:sp macro="" textlink="">
      <xdr:nvSpPr>
        <xdr:cNvPr id="41" name="TextBox 40">
          <a:extLst>
            <a:ext uri="{FF2B5EF4-FFF2-40B4-BE49-F238E27FC236}">
              <a16:creationId xmlns:a16="http://schemas.microsoft.com/office/drawing/2014/main" id="{3C24E733-3CB8-4632-B2A8-B7100A4DF5C0}"/>
            </a:ext>
          </a:extLst>
        </xdr:cNvPr>
        <xdr:cNvSpPr txBox="1"/>
      </xdr:nvSpPr>
      <xdr:spPr>
        <a:xfrm>
          <a:off x="569214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68</xdr:row>
      <xdr:rowOff>0</xdr:rowOff>
    </xdr:from>
    <xdr:ext cx="192763" cy="264560"/>
    <xdr:sp macro="" textlink="">
      <xdr:nvSpPr>
        <xdr:cNvPr id="42" name="TextBox 41">
          <a:extLst>
            <a:ext uri="{FF2B5EF4-FFF2-40B4-BE49-F238E27FC236}">
              <a16:creationId xmlns:a16="http://schemas.microsoft.com/office/drawing/2014/main" id="{076B1FE5-E67F-45D0-B559-48231F712B63}"/>
            </a:ext>
          </a:extLst>
        </xdr:cNvPr>
        <xdr:cNvSpPr txBox="1"/>
      </xdr:nvSpPr>
      <xdr:spPr>
        <a:xfrm>
          <a:off x="678751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68</xdr:row>
      <xdr:rowOff>0</xdr:rowOff>
    </xdr:from>
    <xdr:ext cx="192763" cy="264560"/>
    <xdr:sp macro="" textlink="">
      <xdr:nvSpPr>
        <xdr:cNvPr id="43" name="TextBox 42">
          <a:extLst>
            <a:ext uri="{FF2B5EF4-FFF2-40B4-BE49-F238E27FC236}">
              <a16:creationId xmlns:a16="http://schemas.microsoft.com/office/drawing/2014/main" id="{C81236A3-4D21-41B4-A1F6-6A3CA2877110}"/>
            </a:ext>
          </a:extLst>
        </xdr:cNvPr>
        <xdr:cNvSpPr txBox="1"/>
      </xdr:nvSpPr>
      <xdr:spPr>
        <a:xfrm>
          <a:off x="806386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69</xdr:row>
      <xdr:rowOff>0</xdr:rowOff>
    </xdr:from>
    <xdr:ext cx="183125" cy="264560"/>
    <xdr:sp macro="" textlink="">
      <xdr:nvSpPr>
        <xdr:cNvPr id="44" name="TextBox 43">
          <a:extLst>
            <a:ext uri="{FF2B5EF4-FFF2-40B4-BE49-F238E27FC236}">
              <a16:creationId xmlns:a16="http://schemas.microsoft.com/office/drawing/2014/main" id="{C225DDAB-87C8-4EAD-B416-99629256F14C}"/>
            </a:ext>
          </a:extLst>
        </xdr:cNvPr>
        <xdr:cNvSpPr txBox="1"/>
      </xdr:nvSpPr>
      <xdr:spPr>
        <a:xfrm>
          <a:off x="3587115" y="15135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69</xdr:row>
      <xdr:rowOff>0</xdr:rowOff>
    </xdr:from>
    <xdr:ext cx="184731" cy="271710"/>
    <xdr:sp macro="" textlink="">
      <xdr:nvSpPr>
        <xdr:cNvPr id="45" name="TextBox 44">
          <a:extLst>
            <a:ext uri="{FF2B5EF4-FFF2-40B4-BE49-F238E27FC236}">
              <a16:creationId xmlns:a16="http://schemas.microsoft.com/office/drawing/2014/main" id="{523894E9-6CCF-4CFA-931C-0864C1925816}"/>
            </a:ext>
          </a:extLst>
        </xdr:cNvPr>
        <xdr:cNvSpPr txBox="1"/>
      </xdr:nvSpPr>
      <xdr:spPr>
        <a:xfrm>
          <a:off x="769620" y="15135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2</xdr:col>
      <xdr:colOff>3139440</xdr:colOff>
      <xdr:row>18</xdr:row>
      <xdr:rowOff>0</xdr:rowOff>
    </xdr:from>
    <xdr:ext cx="192763" cy="264560"/>
    <xdr:sp macro="" textlink="">
      <xdr:nvSpPr>
        <xdr:cNvPr id="2" name="TextBox 1">
          <a:extLst>
            <a:ext uri="{FF2B5EF4-FFF2-40B4-BE49-F238E27FC236}">
              <a16:creationId xmlns:a16="http://schemas.microsoft.com/office/drawing/2014/main" id="{A4D72CF7-224D-4CB9-8830-88F7E7DC405A}"/>
            </a:ext>
          </a:extLst>
        </xdr:cNvPr>
        <xdr:cNvSpPr txBox="1"/>
      </xdr:nvSpPr>
      <xdr:spPr>
        <a:xfrm>
          <a:off x="349186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3" name="TextBox 2">
          <a:extLst>
            <a:ext uri="{FF2B5EF4-FFF2-40B4-BE49-F238E27FC236}">
              <a16:creationId xmlns:a16="http://schemas.microsoft.com/office/drawing/2014/main" id="{70319ACA-B885-492A-A91C-1CC07326BD7B}"/>
            </a:ext>
          </a:extLst>
        </xdr:cNvPr>
        <xdr:cNvSpPr txBox="1"/>
      </xdr:nvSpPr>
      <xdr:spPr>
        <a:xfrm>
          <a:off x="3491865" y="364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20</xdr:row>
      <xdr:rowOff>0</xdr:rowOff>
    </xdr:from>
    <xdr:ext cx="192763" cy="303466"/>
    <xdr:sp macro="" textlink="">
      <xdr:nvSpPr>
        <xdr:cNvPr id="4" name="TextBox 3">
          <a:extLst>
            <a:ext uri="{FF2B5EF4-FFF2-40B4-BE49-F238E27FC236}">
              <a16:creationId xmlns:a16="http://schemas.microsoft.com/office/drawing/2014/main" id="{F0FFCD78-BF60-482D-A469-7450132B2EA6}"/>
            </a:ext>
          </a:extLst>
        </xdr:cNvPr>
        <xdr:cNvSpPr txBox="1"/>
      </xdr:nvSpPr>
      <xdr:spPr>
        <a:xfrm>
          <a:off x="3491865" y="38100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21</xdr:row>
      <xdr:rowOff>0</xdr:rowOff>
    </xdr:from>
    <xdr:ext cx="192763" cy="264560"/>
    <xdr:sp macro="" textlink="">
      <xdr:nvSpPr>
        <xdr:cNvPr id="5" name="TextBox 4">
          <a:extLst>
            <a:ext uri="{FF2B5EF4-FFF2-40B4-BE49-F238E27FC236}">
              <a16:creationId xmlns:a16="http://schemas.microsoft.com/office/drawing/2014/main" id="{F4E83087-A019-41EB-B92D-E2B1F1EE5835}"/>
            </a:ext>
          </a:extLst>
        </xdr:cNvPr>
        <xdr:cNvSpPr txBox="1"/>
      </xdr:nvSpPr>
      <xdr:spPr>
        <a:xfrm>
          <a:off x="3491865" y="397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21</xdr:row>
      <xdr:rowOff>0</xdr:rowOff>
    </xdr:from>
    <xdr:ext cx="192763" cy="264560"/>
    <xdr:sp macro="" textlink="">
      <xdr:nvSpPr>
        <xdr:cNvPr id="6" name="TextBox 5">
          <a:extLst>
            <a:ext uri="{FF2B5EF4-FFF2-40B4-BE49-F238E27FC236}">
              <a16:creationId xmlns:a16="http://schemas.microsoft.com/office/drawing/2014/main" id="{148D91DC-93EA-42D3-9B3F-AAB7DB954660}"/>
            </a:ext>
          </a:extLst>
        </xdr:cNvPr>
        <xdr:cNvSpPr txBox="1"/>
      </xdr:nvSpPr>
      <xdr:spPr>
        <a:xfrm>
          <a:off x="3491865" y="397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7" name="TextBox 6">
          <a:extLst>
            <a:ext uri="{FF2B5EF4-FFF2-40B4-BE49-F238E27FC236}">
              <a16:creationId xmlns:a16="http://schemas.microsoft.com/office/drawing/2014/main" id="{1E7F8F53-2781-4361-AC38-D6B6D97429E4}"/>
            </a:ext>
          </a:extLst>
        </xdr:cNvPr>
        <xdr:cNvSpPr txBox="1"/>
      </xdr:nvSpPr>
      <xdr:spPr>
        <a:xfrm>
          <a:off x="3491865" y="4133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8" name="TextBox 7">
          <a:extLst>
            <a:ext uri="{FF2B5EF4-FFF2-40B4-BE49-F238E27FC236}">
              <a16:creationId xmlns:a16="http://schemas.microsoft.com/office/drawing/2014/main" id="{288C91A5-3460-4626-AA1D-3905874D7CEF}"/>
            </a:ext>
          </a:extLst>
        </xdr:cNvPr>
        <xdr:cNvSpPr txBox="1"/>
      </xdr:nvSpPr>
      <xdr:spPr>
        <a:xfrm>
          <a:off x="3491865" y="4133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9" name="TextBox 8">
          <a:extLst>
            <a:ext uri="{FF2B5EF4-FFF2-40B4-BE49-F238E27FC236}">
              <a16:creationId xmlns:a16="http://schemas.microsoft.com/office/drawing/2014/main" id="{510A48FA-D728-4540-84BF-0A5C8BC42C42}"/>
            </a:ext>
          </a:extLst>
        </xdr:cNvPr>
        <xdr:cNvSpPr txBox="1"/>
      </xdr:nvSpPr>
      <xdr:spPr>
        <a:xfrm>
          <a:off x="3491865"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10" name="TextBox 9">
          <a:extLst>
            <a:ext uri="{FF2B5EF4-FFF2-40B4-BE49-F238E27FC236}">
              <a16:creationId xmlns:a16="http://schemas.microsoft.com/office/drawing/2014/main" id="{362AAA73-5AFE-4D47-9352-900984FD65FE}"/>
            </a:ext>
          </a:extLst>
        </xdr:cNvPr>
        <xdr:cNvSpPr txBox="1"/>
      </xdr:nvSpPr>
      <xdr:spPr>
        <a:xfrm>
          <a:off x="3491865"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11" name="TextBox 10">
          <a:extLst>
            <a:ext uri="{FF2B5EF4-FFF2-40B4-BE49-F238E27FC236}">
              <a16:creationId xmlns:a16="http://schemas.microsoft.com/office/drawing/2014/main" id="{F24B9203-AB80-4523-8C23-1A4EA3803B73}"/>
            </a:ext>
          </a:extLst>
        </xdr:cNvPr>
        <xdr:cNvSpPr txBox="1"/>
      </xdr:nvSpPr>
      <xdr:spPr>
        <a:xfrm>
          <a:off x="3491865"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12" name="TextBox 11">
          <a:extLst>
            <a:ext uri="{FF2B5EF4-FFF2-40B4-BE49-F238E27FC236}">
              <a16:creationId xmlns:a16="http://schemas.microsoft.com/office/drawing/2014/main" id="{CD759185-AB79-4594-B713-BC5B84851523}"/>
            </a:ext>
          </a:extLst>
        </xdr:cNvPr>
        <xdr:cNvSpPr txBox="1"/>
      </xdr:nvSpPr>
      <xdr:spPr>
        <a:xfrm>
          <a:off x="3491865"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13" name="TextBox 12">
          <a:extLst>
            <a:ext uri="{FF2B5EF4-FFF2-40B4-BE49-F238E27FC236}">
              <a16:creationId xmlns:a16="http://schemas.microsoft.com/office/drawing/2014/main" id="{21D2BFB6-B6E7-4052-A87C-FED42697FF58}"/>
            </a:ext>
          </a:extLst>
        </xdr:cNvPr>
        <xdr:cNvSpPr txBox="1"/>
      </xdr:nvSpPr>
      <xdr:spPr>
        <a:xfrm>
          <a:off x="3491865" y="4619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14" name="TextBox 13">
          <a:extLst>
            <a:ext uri="{FF2B5EF4-FFF2-40B4-BE49-F238E27FC236}">
              <a16:creationId xmlns:a16="http://schemas.microsoft.com/office/drawing/2014/main" id="{66C60B44-C55E-4829-9EF9-D90A130D9B4B}"/>
            </a:ext>
          </a:extLst>
        </xdr:cNvPr>
        <xdr:cNvSpPr txBox="1"/>
      </xdr:nvSpPr>
      <xdr:spPr>
        <a:xfrm>
          <a:off x="3491865" y="4619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18</xdr:row>
      <xdr:rowOff>0</xdr:rowOff>
    </xdr:from>
    <xdr:ext cx="184731" cy="264560"/>
    <xdr:sp macro="" textlink="">
      <xdr:nvSpPr>
        <xdr:cNvPr id="15" name="TextBox 14">
          <a:extLst>
            <a:ext uri="{FF2B5EF4-FFF2-40B4-BE49-F238E27FC236}">
              <a16:creationId xmlns:a16="http://schemas.microsoft.com/office/drawing/2014/main" id="{E0BB19B1-30B3-453B-A404-258F5AEFE99C}"/>
            </a:ext>
          </a:extLst>
        </xdr:cNvPr>
        <xdr:cNvSpPr txBox="1"/>
      </xdr:nvSpPr>
      <xdr:spPr>
        <a:xfrm>
          <a:off x="5038725" y="34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16" name="TextBox 15">
          <a:extLst>
            <a:ext uri="{FF2B5EF4-FFF2-40B4-BE49-F238E27FC236}">
              <a16:creationId xmlns:a16="http://schemas.microsoft.com/office/drawing/2014/main" id="{99940784-2106-45A1-A9BA-B80CDA19C119}"/>
            </a:ext>
          </a:extLst>
        </xdr:cNvPr>
        <xdr:cNvSpPr txBox="1"/>
      </xdr:nvSpPr>
      <xdr:spPr>
        <a:xfrm>
          <a:off x="5038725"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184731" cy="303466"/>
    <xdr:sp macro="" textlink="">
      <xdr:nvSpPr>
        <xdr:cNvPr id="17" name="TextBox 16">
          <a:extLst>
            <a:ext uri="{FF2B5EF4-FFF2-40B4-BE49-F238E27FC236}">
              <a16:creationId xmlns:a16="http://schemas.microsoft.com/office/drawing/2014/main" id="{F9186FF3-05FC-4606-9713-6A1A3A984B09}"/>
            </a:ext>
          </a:extLst>
        </xdr:cNvPr>
        <xdr:cNvSpPr txBox="1"/>
      </xdr:nvSpPr>
      <xdr:spPr>
        <a:xfrm>
          <a:off x="5038725" y="38100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264560"/>
    <xdr:sp macro="" textlink="">
      <xdr:nvSpPr>
        <xdr:cNvPr id="18" name="TextBox 17">
          <a:extLst>
            <a:ext uri="{FF2B5EF4-FFF2-40B4-BE49-F238E27FC236}">
              <a16:creationId xmlns:a16="http://schemas.microsoft.com/office/drawing/2014/main" id="{83D6DCE3-964D-4181-915F-834643B2C8C2}"/>
            </a:ext>
          </a:extLst>
        </xdr:cNvPr>
        <xdr:cNvSpPr txBox="1"/>
      </xdr:nvSpPr>
      <xdr:spPr>
        <a:xfrm>
          <a:off x="50387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264560"/>
    <xdr:sp macro="" textlink="">
      <xdr:nvSpPr>
        <xdr:cNvPr id="19" name="TextBox 18">
          <a:extLst>
            <a:ext uri="{FF2B5EF4-FFF2-40B4-BE49-F238E27FC236}">
              <a16:creationId xmlns:a16="http://schemas.microsoft.com/office/drawing/2014/main" id="{515BD3A6-B342-4B2F-9EAA-72B0ABFBF90C}"/>
            </a:ext>
          </a:extLst>
        </xdr:cNvPr>
        <xdr:cNvSpPr txBox="1"/>
      </xdr:nvSpPr>
      <xdr:spPr>
        <a:xfrm>
          <a:off x="50387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20" name="TextBox 19">
          <a:extLst>
            <a:ext uri="{FF2B5EF4-FFF2-40B4-BE49-F238E27FC236}">
              <a16:creationId xmlns:a16="http://schemas.microsoft.com/office/drawing/2014/main" id="{6F2CFAF8-F46A-4EDB-A128-90DAA4FDDF44}"/>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21" name="TextBox 20">
          <a:extLst>
            <a:ext uri="{FF2B5EF4-FFF2-40B4-BE49-F238E27FC236}">
              <a16:creationId xmlns:a16="http://schemas.microsoft.com/office/drawing/2014/main" id="{B7922B40-19DF-4312-AF47-755C9581ED14}"/>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2" name="TextBox 21">
          <a:extLst>
            <a:ext uri="{FF2B5EF4-FFF2-40B4-BE49-F238E27FC236}">
              <a16:creationId xmlns:a16="http://schemas.microsoft.com/office/drawing/2014/main" id="{6201BB99-3D13-49C4-ADFF-7ADB8C35AF36}"/>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3" name="TextBox 22">
          <a:extLst>
            <a:ext uri="{FF2B5EF4-FFF2-40B4-BE49-F238E27FC236}">
              <a16:creationId xmlns:a16="http://schemas.microsoft.com/office/drawing/2014/main" id="{ED600F66-0413-4825-AC5B-57A3A5A52D88}"/>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4" name="TextBox 23">
          <a:extLst>
            <a:ext uri="{FF2B5EF4-FFF2-40B4-BE49-F238E27FC236}">
              <a16:creationId xmlns:a16="http://schemas.microsoft.com/office/drawing/2014/main" id="{530CBDEE-7DFD-423F-A001-5178A35596B4}"/>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5" name="TextBox 24">
          <a:extLst>
            <a:ext uri="{FF2B5EF4-FFF2-40B4-BE49-F238E27FC236}">
              <a16:creationId xmlns:a16="http://schemas.microsoft.com/office/drawing/2014/main" id="{8D0F0C5E-4057-4937-BF34-23592E6EEAAC}"/>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6" name="TextBox 25">
          <a:extLst>
            <a:ext uri="{FF2B5EF4-FFF2-40B4-BE49-F238E27FC236}">
              <a16:creationId xmlns:a16="http://schemas.microsoft.com/office/drawing/2014/main" id="{ED4FDFD1-175D-45FC-A05B-FC9896309C69}"/>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7" name="TextBox 26">
          <a:extLst>
            <a:ext uri="{FF2B5EF4-FFF2-40B4-BE49-F238E27FC236}">
              <a16:creationId xmlns:a16="http://schemas.microsoft.com/office/drawing/2014/main" id="{BA2F12BB-381D-4564-8A0C-6B060159CB87}"/>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18</xdr:row>
      <xdr:rowOff>0</xdr:rowOff>
    </xdr:from>
    <xdr:ext cx="184731" cy="264560"/>
    <xdr:sp macro="" textlink="">
      <xdr:nvSpPr>
        <xdr:cNvPr id="28" name="TextBox 27">
          <a:extLst>
            <a:ext uri="{FF2B5EF4-FFF2-40B4-BE49-F238E27FC236}">
              <a16:creationId xmlns:a16="http://schemas.microsoft.com/office/drawing/2014/main" id="{FCC0A62D-4A9F-452E-A4AC-4217AF6C89CE}"/>
            </a:ext>
          </a:extLst>
        </xdr:cNvPr>
        <xdr:cNvSpPr txBox="1"/>
      </xdr:nvSpPr>
      <xdr:spPr>
        <a:xfrm>
          <a:off x="5038725" y="34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19</xdr:row>
      <xdr:rowOff>0</xdr:rowOff>
    </xdr:from>
    <xdr:ext cx="184731" cy="264560"/>
    <xdr:sp macro="" textlink="">
      <xdr:nvSpPr>
        <xdr:cNvPr id="29" name="TextBox 28">
          <a:extLst>
            <a:ext uri="{FF2B5EF4-FFF2-40B4-BE49-F238E27FC236}">
              <a16:creationId xmlns:a16="http://schemas.microsoft.com/office/drawing/2014/main" id="{9A635624-90D8-4FBC-A37B-4106B4670A45}"/>
            </a:ext>
          </a:extLst>
        </xdr:cNvPr>
        <xdr:cNvSpPr txBox="1"/>
      </xdr:nvSpPr>
      <xdr:spPr>
        <a:xfrm>
          <a:off x="5038725"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0" name="TextBox 29">
          <a:extLst>
            <a:ext uri="{FF2B5EF4-FFF2-40B4-BE49-F238E27FC236}">
              <a16:creationId xmlns:a16="http://schemas.microsoft.com/office/drawing/2014/main" id="{C6736800-781E-418F-A5C0-CE63580239F3}"/>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1" name="TextBox 30">
          <a:extLst>
            <a:ext uri="{FF2B5EF4-FFF2-40B4-BE49-F238E27FC236}">
              <a16:creationId xmlns:a16="http://schemas.microsoft.com/office/drawing/2014/main" id="{428389FF-0FEF-4522-B0E6-59E1883D6696}"/>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2" name="TextBox 31">
          <a:extLst>
            <a:ext uri="{FF2B5EF4-FFF2-40B4-BE49-F238E27FC236}">
              <a16:creationId xmlns:a16="http://schemas.microsoft.com/office/drawing/2014/main" id="{CFF5C27E-446B-4DF0-A198-E85468EF674A}"/>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3" name="TextBox 32">
          <a:extLst>
            <a:ext uri="{FF2B5EF4-FFF2-40B4-BE49-F238E27FC236}">
              <a16:creationId xmlns:a16="http://schemas.microsoft.com/office/drawing/2014/main" id="{F8786389-C22F-4D60-9463-97796683EFB4}"/>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34" name="TextBox 33">
          <a:extLst>
            <a:ext uri="{FF2B5EF4-FFF2-40B4-BE49-F238E27FC236}">
              <a16:creationId xmlns:a16="http://schemas.microsoft.com/office/drawing/2014/main" id="{43D9076A-8CBD-4AEE-83E8-4560DC89EAFC}"/>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35" name="TextBox 34">
          <a:extLst>
            <a:ext uri="{FF2B5EF4-FFF2-40B4-BE49-F238E27FC236}">
              <a16:creationId xmlns:a16="http://schemas.microsoft.com/office/drawing/2014/main" id="{A5A18ABF-BE41-42BA-8AD5-5EFACDB0998F}"/>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6" name="TextBox 35">
          <a:extLst>
            <a:ext uri="{FF2B5EF4-FFF2-40B4-BE49-F238E27FC236}">
              <a16:creationId xmlns:a16="http://schemas.microsoft.com/office/drawing/2014/main" id="{E3FF0CEF-A7ED-4280-8FA0-7A836138C8FB}"/>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7" name="TextBox 36">
          <a:extLst>
            <a:ext uri="{FF2B5EF4-FFF2-40B4-BE49-F238E27FC236}">
              <a16:creationId xmlns:a16="http://schemas.microsoft.com/office/drawing/2014/main" id="{D806485B-444B-4014-87B1-07E50737DAA3}"/>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18</xdr:row>
      <xdr:rowOff>0</xdr:rowOff>
    </xdr:from>
    <xdr:ext cx="192763" cy="264560"/>
    <xdr:sp macro="" textlink="">
      <xdr:nvSpPr>
        <xdr:cNvPr id="38" name="TextBox 37">
          <a:extLst>
            <a:ext uri="{FF2B5EF4-FFF2-40B4-BE49-F238E27FC236}">
              <a16:creationId xmlns:a16="http://schemas.microsoft.com/office/drawing/2014/main" id="{551334F2-544C-4E42-84CD-EBCF8101650A}"/>
            </a:ext>
          </a:extLst>
        </xdr:cNvPr>
        <xdr:cNvSpPr txBox="1"/>
      </xdr:nvSpPr>
      <xdr:spPr>
        <a:xfrm>
          <a:off x="503491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18</xdr:row>
      <xdr:rowOff>0</xdr:rowOff>
    </xdr:from>
    <xdr:ext cx="192763" cy="264560"/>
    <xdr:sp macro="" textlink="">
      <xdr:nvSpPr>
        <xdr:cNvPr id="39" name="TextBox 38">
          <a:extLst>
            <a:ext uri="{FF2B5EF4-FFF2-40B4-BE49-F238E27FC236}">
              <a16:creationId xmlns:a16="http://schemas.microsoft.com/office/drawing/2014/main" id="{2B93BB95-0B2F-4191-9DD3-682907F685D7}"/>
            </a:ext>
          </a:extLst>
        </xdr:cNvPr>
        <xdr:cNvSpPr txBox="1"/>
      </xdr:nvSpPr>
      <xdr:spPr>
        <a:xfrm>
          <a:off x="503872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19</xdr:row>
      <xdr:rowOff>0</xdr:rowOff>
    </xdr:from>
    <xdr:ext cx="183125" cy="264560"/>
    <xdr:sp macro="" textlink="">
      <xdr:nvSpPr>
        <xdr:cNvPr id="40" name="TextBox 39">
          <a:extLst>
            <a:ext uri="{FF2B5EF4-FFF2-40B4-BE49-F238E27FC236}">
              <a16:creationId xmlns:a16="http://schemas.microsoft.com/office/drawing/2014/main" id="{79EAD69F-13C7-4108-9675-F97354817E29}"/>
            </a:ext>
          </a:extLst>
        </xdr:cNvPr>
        <xdr:cNvSpPr txBox="1"/>
      </xdr:nvSpPr>
      <xdr:spPr>
        <a:xfrm>
          <a:off x="3491865" y="36480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19</xdr:row>
      <xdr:rowOff>0</xdr:rowOff>
    </xdr:from>
    <xdr:ext cx="184731" cy="271710"/>
    <xdr:sp macro="" textlink="">
      <xdr:nvSpPr>
        <xdr:cNvPr id="41" name="TextBox 40">
          <a:extLst>
            <a:ext uri="{FF2B5EF4-FFF2-40B4-BE49-F238E27FC236}">
              <a16:creationId xmlns:a16="http://schemas.microsoft.com/office/drawing/2014/main" id="{97F49117-9A07-4F3A-AF38-75FA640D74CB}"/>
            </a:ext>
          </a:extLst>
        </xdr:cNvPr>
        <xdr:cNvSpPr txBox="1"/>
      </xdr:nvSpPr>
      <xdr:spPr>
        <a:xfrm>
          <a:off x="3217545" y="36480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42" name="TextBox 41">
          <a:extLst>
            <a:ext uri="{FF2B5EF4-FFF2-40B4-BE49-F238E27FC236}">
              <a16:creationId xmlns:a16="http://schemas.microsoft.com/office/drawing/2014/main" id="{087D45C5-649A-4D31-83FF-C54304FB0D63}"/>
            </a:ext>
          </a:extLst>
        </xdr:cNvPr>
        <xdr:cNvSpPr txBox="1"/>
      </xdr:nvSpPr>
      <xdr:spPr>
        <a:xfrm>
          <a:off x="288226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43" name="TextBox 42">
          <a:extLst>
            <a:ext uri="{FF2B5EF4-FFF2-40B4-BE49-F238E27FC236}">
              <a16:creationId xmlns:a16="http://schemas.microsoft.com/office/drawing/2014/main" id="{28D2D231-88A4-471B-AFDC-5AE8014CB7D8}"/>
            </a:ext>
          </a:extLst>
        </xdr:cNvPr>
        <xdr:cNvSpPr txBox="1"/>
      </xdr:nvSpPr>
      <xdr:spPr>
        <a:xfrm>
          <a:off x="2882265" y="364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303466"/>
    <xdr:sp macro="" textlink="">
      <xdr:nvSpPr>
        <xdr:cNvPr id="44" name="TextBox 43">
          <a:extLst>
            <a:ext uri="{FF2B5EF4-FFF2-40B4-BE49-F238E27FC236}">
              <a16:creationId xmlns:a16="http://schemas.microsoft.com/office/drawing/2014/main" id="{710B7696-58D3-4CC6-960F-7FD2DEE4C493}"/>
            </a:ext>
          </a:extLst>
        </xdr:cNvPr>
        <xdr:cNvSpPr txBox="1"/>
      </xdr:nvSpPr>
      <xdr:spPr>
        <a:xfrm>
          <a:off x="2882265" y="38100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45" name="TextBox 44">
          <a:extLst>
            <a:ext uri="{FF2B5EF4-FFF2-40B4-BE49-F238E27FC236}">
              <a16:creationId xmlns:a16="http://schemas.microsoft.com/office/drawing/2014/main" id="{265B8E83-3479-4265-A074-F621D07B9D5A}"/>
            </a:ext>
          </a:extLst>
        </xdr:cNvPr>
        <xdr:cNvSpPr txBox="1"/>
      </xdr:nvSpPr>
      <xdr:spPr>
        <a:xfrm>
          <a:off x="2882265" y="397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46" name="TextBox 45">
          <a:extLst>
            <a:ext uri="{FF2B5EF4-FFF2-40B4-BE49-F238E27FC236}">
              <a16:creationId xmlns:a16="http://schemas.microsoft.com/office/drawing/2014/main" id="{3185AD4D-2166-41EE-8E7A-F56158B2604D}"/>
            </a:ext>
          </a:extLst>
        </xdr:cNvPr>
        <xdr:cNvSpPr txBox="1"/>
      </xdr:nvSpPr>
      <xdr:spPr>
        <a:xfrm>
          <a:off x="2882265" y="397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7" name="TextBox 46">
          <a:extLst>
            <a:ext uri="{FF2B5EF4-FFF2-40B4-BE49-F238E27FC236}">
              <a16:creationId xmlns:a16="http://schemas.microsoft.com/office/drawing/2014/main" id="{EA77E069-4684-4CDA-927B-310CB8B520F0}"/>
            </a:ext>
          </a:extLst>
        </xdr:cNvPr>
        <xdr:cNvSpPr txBox="1"/>
      </xdr:nvSpPr>
      <xdr:spPr>
        <a:xfrm>
          <a:off x="2882265" y="4133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8" name="TextBox 47">
          <a:extLst>
            <a:ext uri="{FF2B5EF4-FFF2-40B4-BE49-F238E27FC236}">
              <a16:creationId xmlns:a16="http://schemas.microsoft.com/office/drawing/2014/main" id="{12EF106B-D02B-434D-9E16-18AE544A6EAB}"/>
            </a:ext>
          </a:extLst>
        </xdr:cNvPr>
        <xdr:cNvSpPr txBox="1"/>
      </xdr:nvSpPr>
      <xdr:spPr>
        <a:xfrm>
          <a:off x="2882265" y="4133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9" name="TextBox 48">
          <a:extLst>
            <a:ext uri="{FF2B5EF4-FFF2-40B4-BE49-F238E27FC236}">
              <a16:creationId xmlns:a16="http://schemas.microsoft.com/office/drawing/2014/main" id="{BEF8EA78-B1B5-43CC-8477-EC616D9FD534}"/>
            </a:ext>
          </a:extLst>
        </xdr:cNvPr>
        <xdr:cNvSpPr txBox="1"/>
      </xdr:nvSpPr>
      <xdr:spPr>
        <a:xfrm>
          <a:off x="2882265"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50" name="TextBox 49">
          <a:extLst>
            <a:ext uri="{FF2B5EF4-FFF2-40B4-BE49-F238E27FC236}">
              <a16:creationId xmlns:a16="http://schemas.microsoft.com/office/drawing/2014/main" id="{98B8E1D6-7819-4586-84E1-5FB665209677}"/>
            </a:ext>
          </a:extLst>
        </xdr:cNvPr>
        <xdr:cNvSpPr txBox="1"/>
      </xdr:nvSpPr>
      <xdr:spPr>
        <a:xfrm>
          <a:off x="2882265"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51" name="TextBox 50">
          <a:extLst>
            <a:ext uri="{FF2B5EF4-FFF2-40B4-BE49-F238E27FC236}">
              <a16:creationId xmlns:a16="http://schemas.microsoft.com/office/drawing/2014/main" id="{82FE43E5-131A-478B-8FF0-5767B4B66FEC}"/>
            </a:ext>
          </a:extLst>
        </xdr:cNvPr>
        <xdr:cNvSpPr txBox="1"/>
      </xdr:nvSpPr>
      <xdr:spPr>
        <a:xfrm>
          <a:off x="2882265"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52" name="TextBox 51">
          <a:extLst>
            <a:ext uri="{FF2B5EF4-FFF2-40B4-BE49-F238E27FC236}">
              <a16:creationId xmlns:a16="http://schemas.microsoft.com/office/drawing/2014/main" id="{7341C176-2300-4A41-828B-377E07EA7065}"/>
            </a:ext>
          </a:extLst>
        </xdr:cNvPr>
        <xdr:cNvSpPr txBox="1"/>
      </xdr:nvSpPr>
      <xdr:spPr>
        <a:xfrm>
          <a:off x="2882265"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53" name="TextBox 52">
          <a:extLst>
            <a:ext uri="{FF2B5EF4-FFF2-40B4-BE49-F238E27FC236}">
              <a16:creationId xmlns:a16="http://schemas.microsoft.com/office/drawing/2014/main" id="{8A50A4D8-EE0A-4934-951F-8AE1FB83A935}"/>
            </a:ext>
          </a:extLst>
        </xdr:cNvPr>
        <xdr:cNvSpPr txBox="1"/>
      </xdr:nvSpPr>
      <xdr:spPr>
        <a:xfrm>
          <a:off x="2882265" y="4619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54" name="TextBox 53">
          <a:extLst>
            <a:ext uri="{FF2B5EF4-FFF2-40B4-BE49-F238E27FC236}">
              <a16:creationId xmlns:a16="http://schemas.microsoft.com/office/drawing/2014/main" id="{98E75F05-A993-48AB-B1E8-FB6D4EABA552}"/>
            </a:ext>
          </a:extLst>
        </xdr:cNvPr>
        <xdr:cNvSpPr txBox="1"/>
      </xdr:nvSpPr>
      <xdr:spPr>
        <a:xfrm>
          <a:off x="2882265" y="4619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18</xdr:row>
      <xdr:rowOff>0</xdr:rowOff>
    </xdr:from>
    <xdr:ext cx="184731" cy="264560"/>
    <xdr:sp macro="" textlink="">
      <xdr:nvSpPr>
        <xdr:cNvPr id="55" name="TextBox 54">
          <a:extLst>
            <a:ext uri="{FF2B5EF4-FFF2-40B4-BE49-F238E27FC236}">
              <a16:creationId xmlns:a16="http://schemas.microsoft.com/office/drawing/2014/main" id="{5DD055E7-117D-4908-9034-86A975FFCAD5}"/>
            </a:ext>
          </a:extLst>
        </xdr:cNvPr>
        <xdr:cNvSpPr txBox="1"/>
      </xdr:nvSpPr>
      <xdr:spPr>
        <a:xfrm>
          <a:off x="3495675" y="34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56" name="TextBox 55">
          <a:extLst>
            <a:ext uri="{FF2B5EF4-FFF2-40B4-BE49-F238E27FC236}">
              <a16:creationId xmlns:a16="http://schemas.microsoft.com/office/drawing/2014/main" id="{D754EFA2-6F40-480B-8798-46613729A12E}"/>
            </a:ext>
          </a:extLst>
        </xdr:cNvPr>
        <xdr:cNvSpPr txBox="1"/>
      </xdr:nvSpPr>
      <xdr:spPr>
        <a:xfrm>
          <a:off x="3495675"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20</xdr:row>
      <xdr:rowOff>0</xdr:rowOff>
    </xdr:from>
    <xdr:ext cx="184731" cy="303466"/>
    <xdr:sp macro="" textlink="">
      <xdr:nvSpPr>
        <xdr:cNvPr id="57" name="TextBox 56">
          <a:extLst>
            <a:ext uri="{FF2B5EF4-FFF2-40B4-BE49-F238E27FC236}">
              <a16:creationId xmlns:a16="http://schemas.microsoft.com/office/drawing/2014/main" id="{9E89A4D3-C4B5-41B4-B268-98DDC440D536}"/>
            </a:ext>
          </a:extLst>
        </xdr:cNvPr>
        <xdr:cNvSpPr txBox="1"/>
      </xdr:nvSpPr>
      <xdr:spPr>
        <a:xfrm>
          <a:off x="3495675" y="38100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264560"/>
    <xdr:sp macro="" textlink="">
      <xdr:nvSpPr>
        <xdr:cNvPr id="58" name="TextBox 57">
          <a:extLst>
            <a:ext uri="{FF2B5EF4-FFF2-40B4-BE49-F238E27FC236}">
              <a16:creationId xmlns:a16="http://schemas.microsoft.com/office/drawing/2014/main" id="{D78DB4A6-AE3B-4FD1-BDBD-B5C7CAC0A85D}"/>
            </a:ext>
          </a:extLst>
        </xdr:cNvPr>
        <xdr:cNvSpPr txBox="1"/>
      </xdr:nvSpPr>
      <xdr:spPr>
        <a:xfrm>
          <a:off x="349567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264560"/>
    <xdr:sp macro="" textlink="">
      <xdr:nvSpPr>
        <xdr:cNvPr id="59" name="TextBox 58">
          <a:extLst>
            <a:ext uri="{FF2B5EF4-FFF2-40B4-BE49-F238E27FC236}">
              <a16:creationId xmlns:a16="http://schemas.microsoft.com/office/drawing/2014/main" id="{5B6E117D-EDF5-43F8-9706-E32F2906A270}"/>
            </a:ext>
          </a:extLst>
        </xdr:cNvPr>
        <xdr:cNvSpPr txBox="1"/>
      </xdr:nvSpPr>
      <xdr:spPr>
        <a:xfrm>
          <a:off x="349567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60" name="TextBox 59">
          <a:extLst>
            <a:ext uri="{FF2B5EF4-FFF2-40B4-BE49-F238E27FC236}">
              <a16:creationId xmlns:a16="http://schemas.microsoft.com/office/drawing/2014/main" id="{4FCFE520-2EF9-48AE-BBE8-698469BF4E29}"/>
            </a:ext>
          </a:extLst>
        </xdr:cNvPr>
        <xdr:cNvSpPr txBox="1"/>
      </xdr:nvSpPr>
      <xdr:spPr>
        <a:xfrm>
          <a:off x="349567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61" name="TextBox 60">
          <a:extLst>
            <a:ext uri="{FF2B5EF4-FFF2-40B4-BE49-F238E27FC236}">
              <a16:creationId xmlns:a16="http://schemas.microsoft.com/office/drawing/2014/main" id="{271C9802-4545-4C11-8EEC-D80B8918B881}"/>
            </a:ext>
          </a:extLst>
        </xdr:cNvPr>
        <xdr:cNvSpPr txBox="1"/>
      </xdr:nvSpPr>
      <xdr:spPr>
        <a:xfrm>
          <a:off x="349567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62" name="TextBox 61">
          <a:extLst>
            <a:ext uri="{FF2B5EF4-FFF2-40B4-BE49-F238E27FC236}">
              <a16:creationId xmlns:a16="http://schemas.microsoft.com/office/drawing/2014/main" id="{E5980B9D-6DB8-40AC-AA2A-4CBA20F6E68D}"/>
            </a:ext>
          </a:extLst>
        </xdr:cNvPr>
        <xdr:cNvSpPr txBox="1"/>
      </xdr:nvSpPr>
      <xdr:spPr>
        <a:xfrm>
          <a:off x="34956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63" name="TextBox 62">
          <a:extLst>
            <a:ext uri="{FF2B5EF4-FFF2-40B4-BE49-F238E27FC236}">
              <a16:creationId xmlns:a16="http://schemas.microsoft.com/office/drawing/2014/main" id="{32662392-D34B-4964-A030-2144709DA6B3}"/>
            </a:ext>
          </a:extLst>
        </xdr:cNvPr>
        <xdr:cNvSpPr txBox="1"/>
      </xdr:nvSpPr>
      <xdr:spPr>
        <a:xfrm>
          <a:off x="34956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4" name="TextBox 63">
          <a:extLst>
            <a:ext uri="{FF2B5EF4-FFF2-40B4-BE49-F238E27FC236}">
              <a16:creationId xmlns:a16="http://schemas.microsoft.com/office/drawing/2014/main" id="{D6CB5161-EB09-47A3-93FD-E92C1AF102DF}"/>
            </a:ext>
          </a:extLst>
        </xdr:cNvPr>
        <xdr:cNvSpPr txBox="1"/>
      </xdr:nvSpPr>
      <xdr:spPr>
        <a:xfrm>
          <a:off x="349567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5" name="TextBox 64">
          <a:extLst>
            <a:ext uri="{FF2B5EF4-FFF2-40B4-BE49-F238E27FC236}">
              <a16:creationId xmlns:a16="http://schemas.microsoft.com/office/drawing/2014/main" id="{99EC32F1-372C-435C-8941-DBA7C2EE32CF}"/>
            </a:ext>
          </a:extLst>
        </xdr:cNvPr>
        <xdr:cNvSpPr txBox="1"/>
      </xdr:nvSpPr>
      <xdr:spPr>
        <a:xfrm>
          <a:off x="349567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66" name="TextBox 65">
          <a:extLst>
            <a:ext uri="{FF2B5EF4-FFF2-40B4-BE49-F238E27FC236}">
              <a16:creationId xmlns:a16="http://schemas.microsoft.com/office/drawing/2014/main" id="{793B9159-58B6-4CC6-BECB-8ADD4EC5AB9D}"/>
            </a:ext>
          </a:extLst>
        </xdr:cNvPr>
        <xdr:cNvSpPr txBox="1"/>
      </xdr:nvSpPr>
      <xdr:spPr>
        <a:xfrm>
          <a:off x="349567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67" name="TextBox 66">
          <a:extLst>
            <a:ext uri="{FF2B5EF4-FFF2-40B4-BE49-F238E27FC236}">
              <a16:creationId xmlns:a16="http://schemas.microsoft.com/office/drawing/2014/main" id="{A343C770-0D03-472F-920E-5B9E6AA45A9B}"/>
            </a:ext>
          </a:extLst>
        </xdr:cNvPr>
        <xdr:cNvSpPr txBox="1"/>
      </xdr:nvSpPr>
      <xdr:spPr>
        <a:xfrm>
          <a:off x="349567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18</xdr:row>
      <xdr:rowOff>0</xdr:rowOff>
    </xdr:from>
    <xdr:ext cx="184731" cy="264560"/>
    <xdr:sp macro="" textlink="">
      <xdr:nvSpPr>
        <xdr:cNvPr id="68" name="TextBox 67">
          <a:extLst>
            <a:ext uri="{FF2B5EF4-FFF2-40B4-BE49-F238E27FC236}">
              <a16:creationId xmlns:a16="http://schemas.microsoft.com/office/drawing/2014/main" id="{F55D71F8-7B24-4353-8432-62849C59F0AD}"/>
            </a:ext>
          </a:extLst>
        </xdr:cNvPr>
        <xdr:cNvSpPr txBox="1"/>
      </xdr:nvSpPr>
      <xdr:spPr>
        <a:xfrm>
          <a:off x="5038725" y="34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69" name="TextBox 68">
          <a:extLst>
            <a:ext uri="{FF2B5EF4-FFF2-40B4-BE49-F238E27FC236}">
              <a16:creationId xmlns:a16="http://schemas.microsoft.com/office/drawing/2014/main" id="{376D0B48-3B36-49FB-B684-FC9BB107374A}"/>
            </a:ext>
          </a:extLst>
        </xdr:cNvPr>
        <xdr:cNvSpPr txBox="1"/>
      </xdr:nvSpPr>
      <xdr:spPr>
        <a:xfrm>
          <a:off x="5038725"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184731" cy="303466"/>
    <xdr:sp macro="" textlink="">
      <xdr:nvSpPr>
        <xdr:cNvPr id="70" name="TextBox 69">
          <a:extLst>
            <a:ext uri="{FF2B5EF4-FFF2-40B4-BE49-F238E27FC236}">
              <a16:creationId xmlns:a16="http://schemas.microsoft.com/office/drawing/2014/main" id="{B3982E99-FF46-438B-A541-3BC498FAB1A8}"/>
            </a:ext>
          </a:extLst>
        </xdr:cNvPr>
        <xdr:cNvSpPr txBox="1"/>
      </xdr:nvSpPr>
      <xdr:spPr>
        <a:xfrm>
          <a:off x="5038725" y="38100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264560"/>
    <xdr:sp macro="" textlink="">
      <xdr:nvSpPr>
        <xdr:cNvPr id="71" name="TextBox 70">
          <a:extLst>
            <a:ext uri="{FF2B5EF4-FFF2-40B4-BE49-F238E27FC236}">
              <a16:creationId xmlns:a16="http://schemas.microsoft.com/office/drawing/2014/main" id="{EDC08765-1D47-4824-AFF1-7DB32858B5D9}"/>
            </a:ext>
          </a:extLst>
        </xdr:cNvPr>
        <xdr:cNvSpPr txBox="1"/>
      </xdr:nvSpPr>
      <xdr:spPr>
        <a:xfrm>
          <a:off x="50387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264560"/>
    <xdr:sp macro="" textlink="">
      <xdr:nvSpPr>
        <xdr:cNvPr id="72" name="TextBox 71">
          <a:extLst>
            <a:ext uri="{FF2B5EF4-FFF2-40B4-BE49-F238E27FC236}">
              <a16:creationId xmlns:a16="http://schemas.microsoft.com/office/drawing/2014/main" id="{BF5137F2-9384-4527-A750-499E95C9891B}"/>
            </a:ext>
          </a:extLst>
        </xdr:cNvPr>
        <xdr:cNvSpPr txBox="1"/>
      </xdr:nvSpPr>
      <xdr:spPr>
        <a:xfrm>
          <a:off x="50387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73" name="TextBox 72">
          <a:extLst>
            <a:ext uri="{FF2B5EF4-FFF2-40B4-BE49-F238E27FC236}">
              <a16:creationId xmlns:a16="http://schemas.microsoft.com/office/drawing/2014/main" id="{35775C3D-9FD2-4B43-AEED-5F28AD5BEE05}"/>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74" name="TextBox 73">
          <a:extLst>
            <a:ext uri="{FF2B5EF4-FFF2-40B4-BE49-F238E27FC236}">
              <a16:creationId xmlns:a16="http://schemas.microsoft.com/office/drawing/2014/main" id="{2493D64C-5890-49BE-8BD8-CEF7A9B0757E}"/>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5" name="TextBox 74">
          <a:extLst>
            <a:ext uri="{FF2B5EF4-FFF2-40B4-BE49-F238E27FC236}">
              <a16:creationId xmlns:a16="http://schemas.microsoft.com/office/drawing/2014/main" id="{73C09939-5C9D-4461-8184-001A5DC15709}"/>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6" name="TextBox 75">
          <a:extLst>
            <a:ext uri="{FF2B5EF4-FFF2-40B4-BE49-F238E27FC236}">
              <a16:creationId xmlns:a16="http://schemas.microsoft.com/office/drawing/2014/main" id="{2ED631B7-D3F4-4586-AAA4-BECC0CB5AAEA}"/>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7" name="TextBox 76">
          <a:extLst>
            <a:ext uri="{FF2B5EF4-FFF2-40B4-BE49-F238E27FC236}">
              <a16:creationId xmlns:a16="http://schemas.microsoft.com/office/drawing/2014/main" id="{718BF619-A561-48FE-A7B6-0350815BC85B}"/>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8" name="TextBox 77">
          <a:extLst>
            <a:ext uri="{FF2B5EF4-FFF2-40B4-BE49-F238E27FC236}">
              <a16:creationId xmlns:a16="http://schemas.microsoft.com/office/drawing/2014/main" id="{BAB30788-F31D-4B99-82A3-5E3DDA3468A4}"/>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79" name="TextBox 78">
          <a:extLst>
            <a:ext uri="{FF2B5EF4-FFF2-40B4-BE49-F238E27FC236}">
              <a16:creationId xmlns:a16="http://schemas.microsoft.com/office/drawing/2014/main" id="{35B196E7-3557-41CD-8964-9F87C0F6DCBB}"/>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80" name="TextBox 79">
          <a:extLst>
            <a:ext uri="{FF2B5EF4-FFF2-40B4-BE49-F238E27FC236}">
              <a16:creationId xmlns:a16="http://schemas.microsoft.com/office/drawing/2014/main" id="{BC5B9B9C-8842-468C-B1D3-77D812621256}"/>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18</xdr:row>
      <xdr:rowOff>0</xdr:rowOff>
    </xdr:from>
    <xdr:ext cx="192763" cy="264560"/>
    <xdr:sp macro="" textlink="">
      <xdr:nvSpPr>
        <xdr:cNvPr id="81" name="TextBox 80">
          <a:extLst>
            <a:ext uri="{FF2B5EF4-FFF2-40B4-BE49-F238E27FC236}">
              <a16:creationId xmlns:a16="http://schemas.microsoft.com/office/drawing/2014/main" id="{A84E8D1A-8695-4C71-9798-35EEC4ABA4F7}"/>
            </a:ext>
          </a:extLst>
        </xdr:cNvPr>
        <xdr:cNvSpPr txBox="1"/>
      </xdr:nvSpPr>
      <xdr:spPr>
        <a:xfrm>
          <a:off x="349186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18</xdr:row>
      <xdr:rowOff>0</xdr:rowOff>
    </xdr:from>
    <xdr:ext cx="192763" cy="264560"/>
    <xdr:sp macro="" textlink="">
      <xdr:nvSpPr>
        <xdr:cNvPr id="82" name="TextBox 81">
          <a:extLst>
            <a:ext uri="{FF2B5EF4-FFF2-40B4-BE49-F238E27FC236}">
              <a16:creationId xmlns:a16="http://schemas.microsoft.com/office/drawing/2014/main" id="{79F0735E-2712-4210-8F75-FC74734F8E80}"/>
            </a:ext>
          </a:extLst>
        </xdr:cNvPr>
        <xdr:cNvSpPr txBox="1"/>
      </xdr:nvSpPr>
      <xdr:spPr>
        <a:xfrm>
          <a:off x="503491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18</xdr:row>
      <xdr:rowOff>0</xdr:rowOff>
    </xdr:from>
    <xdr:ext cx="192763" cy="264560"/>
    <xdr:sp macro="" textlink="">
      <xdr:nvSpPr>
        <xdr:cNvPr id="83" name="TextBox 82">
          <a:extLst>
            <a:ext uri="{FF2B5EF4-FFF2-40B4-BE49-F238E27FC236}">
              <a16:creationId xmlns:a16="http://schemas.microsoft.com/office/drawing/2014/main" id="{89AC0C4F-51B8-4DAA-9B70-6C387CCD3FD5}"/>
            </a:ext>
          </a:extLst>
        </xdr:cNvPr>
        <xdr:cNvSpPr txBox="1"/>
      </xdr:nvSpPr>
      <xdr:spPr>
        <a:xfrm>
          <a:off x="667321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19</xdr:row>
      <xdr:rowOff>0</xdr:rowOff>
    </xdr:from>
    <xdr:ext cx="183125" cy="264560"/>
    <xdr:sp macro="" textlink="">
      <xdr:nvSpPr>
        <xdr:cNvPr id="84" name="TextBox 83">
          <a:extLst>
            <a:ext uri="{FF2B5EF4-FFF2-40B4-BE49-F238E27FC236}">
              <a16:creationId xmlns:a16="http://schemas.microsoft.com/office/drawing/2014/main" id="{8400373E-EE0F-46FD-A9E6-3334F8CC75AC}"/>
            </a:ext>
          </a:extLst>
        </xdr:cNvPr>
        <xdr:cNvSpPr txBox="1"/>
      </xdr:nvSpPr>
      <xdr:spPr>
        <a:xfrm>
          <a:off x="2882265" y="36480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19</xdr:row>
      <xdr:rowOff>0</xdr:rowOff>
    </xdr:from>
    <xdr:ext cx="184731" cy="271710"/>
    <xdr:sp macro="" textlink="">
      <xdr:nvSpPr>
        <xdr:cNvPr id="85" name="TextBox 84">
          <a:extLst>
            <a:ext uri="{FF2B5EF4-FFF2-40B4-BE49-F238E27FC236}">
              <a16:creationId xmlns:a16="http://schemas.microsoft.com/office/drawing/2014/main" id="{C8ECA050-D615-435B-9AD7-1A29CE430591}"/>
            </a:ext>
          </a:extLst>
        </xdr:cNvPr>
        <xdr:cNvSpPr txBox="1"/>
      </xdr:nvSpPr>
      <xdr:spPr>
        <a:xfrm>
          <a:off x="1102995" y="36480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2</xdr:col>
      <xdr:colOff>3139440</xdr:colOff>
      <xdr:row>22</xdr:row>
      <xdr:rowOff>0</xdr:rowOff>
    </xdr:from>
    <xdr:ext cx="192763" cy="264560"/>
    <xdr:sp macro="" textlink="">
      <xdr:nvSpPr>
        <xdr:cNvPr id="2" name="TextBox 1">
          <a:extLst>
            <a:ext uri="{FF2B5EF4-FFF2-40B4-BE49-F238E27FC236}">
              <a16:creationId xmlns:a16="http://schemas.microsoft.com/office/drawing/2014/main" id="{64BCAE47-F4B8-4C50-8FEE-F441174B5CDE}"/>
            </a:ext>
          </a:extLst>
        </xdr:cNvPr>
        <xdr:cNvSpPr txBox="1"/>
      </xdr:nvSpPr>
      <xdr:spPr>
        <a:xfrm>
          <a:off x="32061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3" name="TextBox 2">
          <a:extLst>
            <a:ext uri="{FF2B5EF4-FFF2-40B4-BE49-F238E27FC236}">
              <a16:creationId xmlns:a16="http://schemas.microsoft.com/office/drawing/2014/main" id="{827F9A6D-B506-487C-98EC-783403AC9D01}"/>
            </a:ext>
          </a:extLst>
        </xdr:cNvPr>
        <xdr:cNvSpPr txBox="1"/>
      </xdr:nvSpPr>
      <xdr:spPr>
        <a:xfrm>
          <a:off x="3206115" y="315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303466"/>
    <xdr:sp macro="" textlink="">
      <xdr:nvSpPr>
        <xdr:cNvPr id="4" name="TextBox 3">
          <a:extLst>
            <a:ext uri="{FF2B5EF4-FFF2-40B4-BE49-F238E27FC236}">
              <a16:creationId xmlns:a16="http://schemas.microsoft.com/office/drawing/2014/main" id="{2CFF9179-A722-47AE-A5EA-8DA7542A90B8}"/>
            </a:ext>
          </a:extLst>
        </xdr:cNvPr>
        <xdr:cNvSpPr txBox="1"/>
      </xdr:nvSpPr>
      <xdr:spPr>
        <a:xfrm>
          <a:off x="3206115" y="32956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5" name="TextBox 4">
          <a:extLst>
            <a:ext uri="{FF2B5EF4-FFF2-40B4-BE49-F238E27FC236}">
              <a16:creationId xmlns:a16="http://schemas.microsoft.com/office/drawing/2014/main" id="{0EA37EC7-EAF6-4631-A4ED-ED2263965888}"/>
            </a:ext>
          </a:extLst>
        </xdr:cNvPr>
        <xdr:cNvSpPr txBox="1"/>
      </xdr:nvSpPr>
      <xdr:spPr>
        <a:xfrm>
          <a:off x="32061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6" name="TextBox 5">
          <a:extLst>
            <a:ext uri="{FF2B5EF4-FFF2-40B4-BE49-F238E27FC236}">
              <a16:creationId xmlns:a16="http://schemas.microsoft.com/office/drawing/2014/main" id="{A821C255-3428-4C25-ACDC-3327B0577F3D}"/>
            </a:ext>
          </a:extLst>
        </xdr:cNvPr>
        <xdr:cNvSpPr txBox="1"/>
      </xdr:nvSpPr>
      <xdr:spPr>
        <a:xfrm>
          <a:off x="32061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264560"/>
    <xdr:sp macro="" textlink="">
      <xdr:nvSpPr>
        <xdr:cNvPr id="7" name="TextBox 6">
          <a:extLst>
            <a:ext uri="{FF2B5EF4-FFF2-40B4-BE49-F238E27FC236}">
              <a16:creationId xmlns:a16="http://schemas.microsoft.com/office/drawing/2014/main" id="{06AE9DB2-278B-47BE-9748-7AFA85373154}"/>
            </a:ext>
          </a:extLst>
        </xdr:cNvPr>
        <xdr:cNvSpPr txBox="1"/>
      </xdr:nvSpPr>
      <xdr:spPr>
        <a:xfrm>
          <a:off x="3206115"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264560"/>
    <xdr:sp macro="" textlink="">
      <xdr:nvSpPr>
        <xdr:cNvPr id="8" name="TextBox 7">
          <a:extLst>
            <a:ext uri="{FF2B5EF4-FFF2-40B4-BE49-F238E27FC236}">
              <a16:creationId xmlns:a16="http://schemas.microsoft.com/office/drawing/2014/main" id="{E15EBDFE-F4B2-49EA-8CD9-9C8D96A041D0}"/>
            </a:ext>
          </a:extLst>
        </xdr:cNvPr>
        <xdr:cNvSpPr txBox="1"/>
      </xdr:nvSpPr>
      <xdr:spPr>
        <a:xfrm>
          <a:off x="3206115"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27</xdr:row>
      <xdr:rowOff>0</xdr:rowOff>
    </xdr:from>
    <xdr:ext cx="192763" cy="264560"/>
    <xdr:sp macro="" textlink="">
      <xdr:nvSpPr>
        <xdr:cNvPr id="9" name="TextBox 8">
          <a:extLst>
            <a:ext uri="{FF2B5EF4-FFF2-40B4-BE49-F238E27FC236}">
              <a16:creationId xmlns:a16="http://schemas.microsoft.com/office/drawing/2014/main" id="{2D70D1E3-9C41-409D-9989-6FB789126FC8}"/>
            </a:ext>
          </a:extLst>
        </xdr:cNvPr>
        <xdr:cNvSpPr txBox="1"/>
      </xdr:nvSpPr>
      <xdr:spPr>
        <a:xfrm>
          <a:off x="3206115" y="3724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27</xdr:row>
      <xdr:rowOff>0</xdr:rowOff>
    </xdr:from>
    <xdr:ext cx="192763" cy="264560"/>
    <xdr:sp macro="" textlink="">
      <xdr:nvSpPr>
        <xdr:cNvPr id="10" name="TextBox 9">
          <a:extLst>
            <a:ext uri="{FF2B5EF4-FFF2-40B4-BE49-F238E27FC236}">
              <a16:creationId xmlns:a16="http://schemas.microsoft.com/office/drawing/2014/main" id="{7CCBB414-3CEC-4C1B-965F-C79363FD1EAC}"/>
            </a:ext>
          </a:extLst>
        </xdr:cNvPr>
        <xdr:cNvSpPr txBox="1"/>
      </xdr:nvSpPr>
      <xdr:spPr>
        <a:xfrm>
          <a:off x="3206115" y="3724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28</xdr:row>
      <xdr:rowOff>0</xdr:rowOff>
    </xdr:from>
    <xdr:ext cx="192763" cy="264560"/>
    <xdr:sp macro="" textlink="">
      <xdr:nvSpPr>
        <xdr:cNvPr id="11" name="TextBox 10">
          <a:extLst>
            <a:ext uri="{FF2B5EF4-FFF2-40B4-BE49-F238E27FC236}">
              <a16:creationId xmlns:a16="http://schemas.microsoft.com/office/drawing/2014/main" id="{45D0AC7D-B02B-49C6-BE68-8F19DE3202FD}"/>
            </a:ext>
          </a:extLst>
        </xdr:cNvPr>
        <xdr:cNvSpPr txBox="1"/>
      </xdr:nvSpPr>
      <xdr:spPr>
        <a:xfrm>
          <a:off x="3206115"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28</xdr:row>
      <xdr:rowOff>0</xdr:rowOff>
    </xdr:from>
    <xdr:ext cx="192763" cy="264560"/>
    <xdr:sp macro="" textlink="">
      <xdr:nvSpPr>
        <xdr:cNvPr id="12" name="TextBox 11">
          <a:extLst>
            <a:ext uri="{FF2B5EF4-FFF2-40B4-BE49-F238E27FC236}">
              <a16:creationId xmlns:a16="http://schemas.microsoft.com/office/drawing/2014/main" id="{4DF5A045-A7D8-46CE-A341-FB5F3C379EBA}"/>
            </a:ext>
          </a:extLst>
        </xdr:cNvPr>
        <xdr:cNvSpPr txBox="1"/>
      </xdr:nvSpPr>
      <xdr:spPr>
        <a:xfrm>
          <a:off x="3206115"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29</xdr:row>
      <xdr:rowOff>0</xdr:rowOff>
    </xdr:from>
    <xdr:ext cx="192763" cy="264560"/>
    <xdr:sp macro="" textlink="">
      <xdr:nvSpPr>
        <xdr:cNvPr id="13" name="TextBox 12">
          <a:extLst>
            <a:ext uri="{FF2B5EF4-FFF2-40B4-BE49-F238E27FC236}">
              <a16:creationId xmlns:a16="http://schemas.microsoft.com/office/drawing/2014/main" id="{FB499AE1-1CC4-4377-810D-8DDBCC887783}"/>
            </a:ext>
          </a:extLst>
        </xdr:cNvPr>
        <xdr:cNvSpPr txBox="1"/>
      </xdr:nvSpPr>
      <xdr:spPr>
        <a:xfrm>
          <a:off x="3206115"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29</xdr:row>
      <xdr:rowOff>0</xdr:rowOff>
    </xdr:from>
    <xdr:ext cx="192763" cy="264560"/>
    <xdr:sp macro="" textlink="">
      <xdr:nvSpPr>
        <xdr:cNvPr id="14" name="TextBox 13">
          <a:extLst>
            <a:ext uri="{FF2B5EF4-FFF2-40B4-BE49-F238E27FC236}">
              <a16:creationId xmlns:a16="http://schemas.microsoft.com/office/drawing/2014/main" id="{5940050F-05C1-41F4-B36A-1DC0C38A9192}"/>
            </a:ext>
          </a:extLst>
        </xdr:cNvPr>
        <xdr:cNvSpPr txBox="1"/>
      </xdr:nvSpPr>
      <xdr:spPr>
        <a:xfrm>
          <a:off x="3206115"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15" name="TextBox 14">
          <a:extLst>
            <a:ext uri="{FF2B5EF4-FFF2-40B4-BE49-F238E27FC236}">
              <a16:creationId xmlns:a16="http://schemas.microsoft.com/office/drawing/2014/main" id="{ED6E1512-5FD0-48A5-97E8-732FDCB9C0A6}"/>
            </a:ext>
          </a:extLst>
        </xdr:cNvPr>
        <xdr:cNvSpPr txBox="1"/>
      </xdr:nvSpPr>
      <xdr:spPr>
        <a:xfrm>
          <a:off x="519112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16" name="TextBox 15">
          <a:extLst>
            <a:ext uri="{FF2B5EF4-FFF2-40B4-BE49-F238E27FC236}">
              <a16:creationId xmlns:a16="http://schemas.microsoft.com/office/drawing/2014/main" id="{75BF81D4-8FCE-485C-97BF-0D25E9460EB3}"/>
            </a:ext>
          </a:extLst>
        </xdr:cNvPr>
        <xdr:cNvSpPr txBox="1"/>
      </xdr:nvSpPr>
      <xdr:spPr>
        <a:xfrm>
          <a:off x="5191125" y="315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303466"/>
    <xdr:sp macro="" textlink="">
      <xdr:nvSpPr>
        <xdr:cNvPr id="17" name="TextBox 16">
          <a:extLst>
            <a:ext uri="{FF2B5EF4-FFF2-40B4-BE49-F238E27FC236}">
              <a16:creationId xmlns:a16="http://schemas.microsoft.com/office/drawing/2014/main" id="{E1AB4066-56CE-4BD8-A311-788F238C3F12}"/>
            </a:ext>
          </a:extLst>
        </xdr:cNvPr>
        <xdr:cNvSpPr txBox="1"/>
      </xdr:nvSpPr>
      <xdr:spPr>
        <a:xfrm>
          <a:off x="5191125" y="3295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18" name="TextBox 17">
          <a:extLst>
            <a:ext uri="{FF2B5EF4-FFF2-40B4-BE49-F238E27FC236}">
              <a16:creationId xmlns:a16="http://schemas.microsoft.com/office/drawing/2014/main" id="{1AA940A1-14F8-4B11-B5D5-D027798F161C}"/>
            </a:ext>
          </a:extLst>
        </xdr:cNvPr>
        <xdr:cNvSpPr txBox="1"/>
      </xdr:nvSpPr>
      <xdr:spPr>
        <a:xfrm>
          <a:off x="51911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19" name="TextBox 18">
          <a:extLst>
            <a:ext uri="{FF2B5EF4-FFF2-40B4-BE49-F238E27FC236}">
              <a16:creationId xmlns:a16="http://schemas.microsoft.com/office/drawing/2014/main" id="{A92E3CD5-687B-4979-B9ED-B6F6C2443B68}"/>
            </a:ext>
          </a:extLst>
        </xdr:cNvPr>
        <xdr:cNvSpPr txBox="1"/>
      </xdr:nvSpPr>
      <xdr:spPr>
        <a:xfrm>
          <a:off x="51911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20" name="TextBox 19">
          <a:extLst>
            <a:ext uri="{FF2B5EF4-FFF2-40B4-BE49-F238E27FC236}">
              <a16:creationId xmlns:a16="http://schemas.microsoft.com/office/drawing/2014/main" id="{E5F0910B-A819-43A6-8CB3-DE053A4109CD}"/>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21" name="TextBox 20">
          <a:extLst>
            <a:ext uri="{FF2B5EF4-FFF2-40B4-BE49-F238E27FC236}">
              <a16:creationId xmlns:a16="http://schemas.microsoft.com/office/drawing/2014/main" id="{3FFB686A-7F40-47A6-9CCA-4C09D37E8199}"/>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22" name="TextBox 21">
          <a:extLst>
            <a:ext uri="{FF2B5EF4-FFF2-40B4-BE49-F238E27FC236}">
              <a16:creationId xmlns:a16="http://schemas.microsoft.com/office/drawing/2014/main" id="{87AF761E-078E-42CA-8515-944D231237A5}"/>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23" name="TextBox 22">
          <a:extLst>
            <a:ext uri="{FF2B5EF4-FFF2-40B4-BE49-F238E27FC236}">
              <a16:creationId xmlns:a16="http://schemas.microsoft.com/office/drawing/2014/main" id="{472A0101-71A5-446E-BA5A-BF412BEE9585}"/>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24" name="TextBox 23">
          <a:extLst>
            <a:ext uri="{FF2B5EF4-FFF2-40B4-BE49-F238E27FC236}">
              <a16:creationId xmlns:a16="http://schemas.microsoft.com/office/drawing/2014/main" id="{1E09D1A3-5701-4893-9435-6354618633A1}"/>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25" name="TextBox 24">
          <a:extLst>
            <a:ext uri="{FF2B5EF4-FFF2-40B4-BE49-F238E27FC236}">
              <a16:creationId xmlns:a16="http://schemas.microsoft.com/office/drawing/2014/main" id="{DEAB9F53-1CF0-4E18-8C45-742CA77D9F6A}"/>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26" name="TextBox 25">
          <a:extLst>
            <a:ext uri="{FF2B5EF4-FFF2-40B4-BE49-F238E27FC236}">
              <a16:creationId xmlns:a16="http://schemas.microsoft.com/office/drawing/2014/main" id="{6D1D86D3-608A-407E-A461-9859FD00261C}"/>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27" name="TextBox 26">
          <a:extLst>
            <a:ext uri="{FF2B5EF4-FFF2-40B4-BE49-F238E27FC236}">
              <a16:creationId xmlns:a16="http://schemas.microsoft.com/office/drawing/2014/main" id="{614D23E6-59E0-4440-8A6B-4AF62BC77AC7}"/>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28" name="TextBox 27">
          <a:extLst>
            <a:ext uri="{FF2B5EF4-FFF2-40B4-BE49-F238E27FC236}">
              <a16:creationId xmlns:a16="http://schemas.microsoft.com/office/drawing/2014/main" id="{5F7A9BA3-04E0-4228-9C7A-090C2E7EBA68}"/>
            </a:ext>
          </a:extLst>
        </xdr:cNvPr>
        <xdr:cNvSpPr txBox="1"/>
      </xdr:nvSpPr>
      <xdr:spPr>
        <a:xfrm>
          <a:off x="519112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29" name="TextBox 28">
          <a:extLst>
            <a:ext uri="{FF2B5EF4-FFF2-40B4-BE49-F238E27FC236}">
              <a16:creationId xmlns:a16="http://schemas.microsoft.com/office/drawing/2014/main" id="{BD36EC96-A513-4FC6-B69C-990050C1590E}"/>
            </a:ext>
          </a:extLst>
        </xdr:cNvPr>
        <xdr:cNvSpPr txBox="1"/>
      </xdr:nvSpPr>
      <xdr:spPr>
        <a:xfrm>
          <a:off x="5191125" y="315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30" name="TextBox 29">
          <a:extLst>
            <a:ext uri="{FF2B5EF4-FFF2-40B4-BE49-F238E27FC236}">
              <a16:creationId xmlns:a16="http://schemas.microsoft.com/office/drawing/2014/main" id="{8A03F5E9-A7E8-463A-BDD0-2E03B25D9ECC}"/>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31" name="TextBox 30">
          <a:extLst>
            <a:ext uri="{FF2B5EF4-FFF2-40B4-BE49-F238E27FC236}">
              <a16:creationId xmlns:a16="http://schemas.microsoft.com/office/drawing/2014/main" id="{DDCE57CB-F2CC-44F2-8C15-3996E9D7EDA3}"/>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32" name="TextBox 31">
          <a:extLst>
            <a:ext uri="{FF2B5EF4-FFF2-40B4-BE49-F238E27FC236}">
              <a16:creationId xmlns:a16="http://schemas.microsoft.com/office/drawing/2014/main" id="{3F5D6830-C19E-4323-AA14-7A501ED5907F}"/>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33" name="TextBox 32">
          <a:extLst>
            <a:ext uri="{FF2B5EF4-FFF2-40B4-BE49-F238E27FC236}">
              <a16:creationId xmlns:a16="http://schemas.microsoft.com/office/drawing/2014/main" id="{161180D9-4D66-432F-9C61-C59A4D783A2D}"/>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28</xdr:row>
      <xdr:rowOff>0</xdr:rowOff>
    </xdr:from>
    <xdr:ext cx="184731" cy="264560"/>
    <xdr:sp macro="" textlink="">
      <xdr:nvSpPr>
        <xdr:cNvPr id="34" name="TextBox 33">
          <a:extLst>
            <a:ext uri="{FF2B5EF4-FFF2-40B4-BE49-F238E27FC236}">
              <a16:creationId xmlns:a16="http://schemas.microsoft.com/office/drawing/2014/main" id="{F83C5D3C-52C4-4D0E-B367-CEAF152B6085}"/>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28</xdr:row>
      <xdr:rowOff>0</xdr:rowOff>
    </xdr:from>
    <xdr:ext cx="184731" cy="264560"/>
    <xdr:sp macro="" textlink="">
      <xdr:nvSpPr>
        <xdr:cNvPr id="35" name="TextBox 34">
          <a:extLst>
            <a:ext uri="{FF2B5EF4-FFF2-40B4-BE49-F238E27FC236}">
              <a16:creationId xmlns:a16="http://schemas.microsoft.com/office/drawing/2014/main" id="{EE6FDEA7-BBB7-4F82-85B1-5F4923625142}"/>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29</xdr:row>
      <xdr:rowOff>0</xdr:rowOff>
    </xdr:from>
    <xdr:ext cx="184731" cy="264560"/>
    <xdr:sp macro="" textlink="">
      <xdr:nvSpPr>
        <xdr:cNvPr id="36" name="TextBox 35">
          <a:extLst>
            <a:ext uri="{FF2B5EF4-FFF2-40B4-BE49-F238E27FC236}">
              <a16:creationId xmlns:a16="http://schemas.microsoft.com/office/drawing/2014/main" id="{81AA9C95-5261-4E70-B5D1-02E06BF1F8C6}"/>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29</xdr:row>
      <xdr:rowOff>0</xdr:rowOff>
    </xdr:from>
    <xdr:ext cx="184731" cy="264560"/>
    <xdr:sp macro="" textlink="">
      <xdr:nvSpPr>
        <xdr:cNvPr id="37" name="TextBox 36">
          <a:extLst>
            <a:ext uri="{FF2B5EF4-FFF2-40B4-BE49-F238E27FC236}">
              <a16:creationId xmlns:a16="http://schemas.microsoft.com/office/drawing/2014/main" id="{E433A47E-09EE-4C23-9502-6CF104915B75}"/>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22</xdr:row>
      <xdr:rowOff>0</xdr:rowOff>
    </xdr:from>
    <xdr:ext cx="192763" cy="264560"/>
    <xdr:sp macro="" textlink="">
      <xdr:nvSpPr>
        <xdr:cNvPr id="38" name="TextBox 37">
          <a:extLst>
            <a:ext uri="{FF2B5EF4-FFF2-40B4-BE49-F238E27FC236}">
              <a16:creationId xmlns:a16="http://schemas.microsoft.com/office/drawing/2014/main" id="{5922CF43-93F8-4345-A78C-ACCBCA971570}"/>
            </a:ext>
          </a:extLst>
        </xdr:cNvPr>
        <xdr:cNvSpPr txBox="1"/>
      </xdr:nvSpPr>
      <xdr:spPr>
        <a:xfrm>
          <a:off x="51873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92763" cy="264560"/>
    <xdr:sp macro="" textlink="">
      <xdr:nvSpPr>
        <xdr:cNvPr id="39" name="TextBox 38">
          <a:extLst>
            <a:ext uri="{FF2B5EF4-FFF2-40B4-BE49-F238E27FC236}">
              <a16:creationId xmlns:a16="http://schemas.microsoft.com/office/drawing/2014/main" id="{7D9FA830-C31C-4D8D-B5E3-4FA54D950C98}"/>
            </a:ext>
          </a:extLst>
        </xdr:cNvPr>
        <xdr:cNvSpPr txBox="1"/>
      </xdr:nvSpPr>
      <xdr:spPr>
        <a:xfrm>
          <a:off x="519112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23</xdr:row>
      <xdr:rowOff>0</xdr:rowOff>
    </xdr:from>
    <xdr:ext cx="183125" cy="264560"/>
    <xdr:sp macro="" textlink="">
      <xdr:nvSpPr>
        <xdr:cNvPr id="40" name="TextBox 39">
          <a:extLst>
            <a:ext uri="{FF2B5EF4-FFF2-40B4-BE49-F238E27FC236}">
              <a16:creationId xmlns:a16="http://schemas.microsoft.com/office/drawing/2014/main" id="{C2D22D0E-597F-468C-8582-34558BF0B17B}"/>
            </a:ext>
          </a:extLst>
        </xdr:cNvPr>
        <xdr:cNvSpPr txBox="1"/>
      </xdr:nvSpPr>
      <xdr:spPr>
        <a:xfrm>
          <a:off x="3206115" y="31527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23</xdr:row>
      <xdr:rowOff>0</xdr:rowOff>
    </xdr:from>
    <xdr:ext cx="184731" cy="271710"/>
    <xdr:sp macro="" textlink="">
      <xdr:nvSpPr>
        <xdr:cNvPr id="41" name="TextBox 40">
          <a:extLst>
            <a:ext uri="{FF2B5EF4-FFF2-40B4-BE49-F238E27FC236}">
              <a16:creationId xmlns:a16="http://schemas.microsoft.com/office/drawing/2014/main" id="{2D7681CC-790E-453F-8904-F7FAE391C8F3}"/>
            </a:ext>
          </a:extLst>
        </xdr:cNvPr>
        <xdr:cNvSpPr txBox="1"/>
      </xdr:nvSpPr>
      <xdr:spPr>
        <a:xfrm>
          <a:off x="2931795" y="31527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2" name="TextBox 41">
          <a:extLst>
            <a:ext uri="{FF2B5EF4-FFF2-40B4-BE49-F238E27FC236}">
              <a16:creationId xmlns:a16="http://schemas.microsoft.com/office/drawing/2014/main" id="{C9FABE14-D7ED-4AD1-B161-683E1C3EA264}"/>
            </a:ext>
          </a:extLst>
        </xdr:cNvPr>
        <xdr:cNvSpPr txBox="1"/>
      </xdr:nvSpPr>
      <xdr:spPr>
        <a:xfrm>
          <a:off x="25965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3" name="TextBox 42">
          <a:extLst>
            <a:ext uri="{FF2B5EF4-FFF2-40B4-BE49-F238E27FC236}">
              <a16:creationId xmlns:a16="http://schemas.microsoft.com/office/drawing/2014/main" id="{F8FA345B-D8FF-481B-A72B-B280DCCC9303}"/>
            </a:ext>
          </a:extLst>
        </xdr:cNvPr>
        <xdr:cNvSpPr txBox="1"/>
      </xdr:nvSpPr>
      <xdr:spPr>
        <a:xfrm>
          <a:off x="2596515" y="315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303466"/>
    <xdr:sp macro="" textlink="">
      <xdr:nvSpPr>
        <xdr:cNvPr id="44" name="TextBox 43">
          <a:extLst>
            <a:ext uri="{FF2B5EF4-FFF2-40B4-BE49-F238E27FC236}">
              <a16:creationId xmlns:a16="http://schemas.microsoft.com/office/drawing/2014/main" id="{1B26B301-1643-4E3E-953A-05F5DA057C9E}"/>
            </a:ext>
          </a:extLst>
        </xdr:cNvPr>
        <xdr:cNvSpPr txBox="1"/>
      </xdr:nvSpPr>
      <xdr:spPr>
        <a:xfrm>
          <a:off x="2596515" y="32956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45" name="TextBox 44">
          <a:extLst>
            <a:ext uri="{FF2B5EF4-FFF2-40B4-BE49-F238E27FC236}">
              <a16:creationId xmlns:a16="http://schemas.microsoft.com/office/drawing/2014/main" id="{8FDFB75A-BF10-49B2-A7D7-0D89708B075F}"/>
            </a:ext>
          </a:extLst>
        </xdr:cNvPr>
        <xdr:cNvSpPr txBox="1"/>
      </xdr:nvSpPr>
      <xdr:spPr>
        <a:xfrm>
          <a:off x="25965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46" name="TextBox 45">
          <a:extLst>
            <a:ext uri="{FF2B5EF4-FFF2-40B4-BE49-F238E27FC236}">
              <a16:creationId xmlns:a16="http://schemas.microsoft.com/office/drawing/2014/main" id="{A691DE59-2773-4646-9D83-4FC7C03DF814}"/>
            </a:ext>
          </a:extLst>
        </xdr:cNvPr>
        <xdr:cNvSpPr txBox="1"/>
      </xdr:nvSpPr>
      <xdr:spPr>
        <a:xfrm>
          <a:off x="25965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47" name="TextBox 46">
          <a:extLst>
            <a:ext uri="{FF2B5EF4-FFF2-40B4-BE49-F238E27FC236}">
              <a16:creationId xmlns:a16="http://schemas.microsoft.com/office/drawing/2014/main" id="{719C4F1C-45FE-4D2B-8205-B5C538595522}"/>
            </a:ext>
          </a:extLst>
        </xdr:cNvPr>
        <xdr:cNvSpPr txBox="1"/>
      </xdr:nvSpPr>
      <xdr:spPr>
        <a:xfrm>
          <a:off x="2596515"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48" name="TextBox 47">
          <a:extLst>
            <a:ext uri="{FF2B5EF4-FFF2-40B4-BE49-F238E27FC236}">
              <a16:creationId xmlns:a16="http://schemas.microsoft.com/office/drawing/2014/main" id="{A1AAE2C4-96A7-4AF0-A925-A9A3E8BD0492}"/>
            </a:ext>
          </a:extLst>
        </xdr:cNvPr>
        <xdr:cNvSpPr txBox="1"/>
      </xdr:nvSpPr>
      <xdr:spPr>
        <a:xfrm>
          <a:off x="2596515"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49" name="TextBox 48">
          <a:extLst>
            <a:ext uri="{FF2B5EF4-FFF2-40B4-BE49-F238E27FC236}">
              <a16:creationId xmlns:a16="http://schemas.microsoft.com/office/drawing/2014/main" id="{6EA32A58-052F-47DB-821E-04DFA6DA2F07}"/>
            </a:ext>
          </a:extLst>
        </xdr:cNvPr>
        <xdr:cNvSpPr txBox="1"/>
      </xdr:nvSpPr>
      <xdr:spPr>
        <a:xfrm>
          <a:off x="2596515" y="3724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50" name="TextBox 49">
          <a:extLst>
            <a:ext uri="{FF2B5EF4-FFF2-40B4-BE49-F238E27FC236}">
              <a16:creationId xmlns:a16="http://schemas.microsoft.com/office/drawing/2014/main" id="{E7A4FC58-8192-4204-89E1-8792ABE7185C}"/>
            </a:ext>
          </a:extLst>
        </xdr:cNvPr>
        <xdr:cNvSpPr txBox="1"/>
      </xdr:nvSpPr>
      <xdr:spPr>
        <a:xfrm>
          <a:off x="2596515" y="3724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51" name="TextBox 50">
          <a:extLst>
            <a:ext uri="{FF2B5EF4-FFF2-40B4-BE49-F238E27FC236}">
              <a16:creationId xmlns:a16="http://schemas.microsoft.com/office/drawing/2014/main" id="{CE90F95A-9F86-4D4B-8810-C9017B1750CC}"/>
            </a:ext>
          </a:extLst>
        </xdr:cNvPr>
        <xdr:cNvSpPr txBox="1"/>
      </xdr:nvSpPr>
      <xdr:spPr>
        <a:xfrm>
          <a:off x="2596515"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52" name="TextBox 51">
          <a:extLst>
            <a:ext uri="{FF2B5EF4-FFF2-40B4-BE49-F238E27FC236}">
              <a16:creationId xmlns:a16="http://schemas.microsoft.com/office/drawing/2014/main" id="{E16E500E-1BDB-4F14-AB8C-5F64F3E464F6}"/>
            </a:ext>
          </a:extLst>
        </xdr:cNvPr>
        <xdr:cNvSpPr txBox="1"/>
      </xdr:nvSpPr>
      <xdr:spPr>
        <a:xfrm>
          <a:off x="2596515"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3" name="TextBox 52">
          <a:extLst>
            <a:ext uri="{FF2B5EF4-FFF2-40B4-BE49-F238E27FC236}">
              <a16:creationId xmlns:a16="http://schemas.microsoft.com/office/drawing/2014/main" id="{5C10D7C2-097A-4637-9C9E-053D1575F351}"/>
            </a:ext>
          </a:extLst>
        </xdr:cNvPr>
        <xdr:cNvSpPr txBox="1"/>
      </xdr:nvSpPr>
      <xdr:spPr>
        <a:xfrm>
          <a:off x="2596515"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4" name="TextBox 53">
          <a:extLst>
            <a:ext uri="{FF2B5EF4-FFF2-40B4-BE49-F238E27FC236}">
              <a16:creationId xmlns:a16="http://schemas.microsoft.com/office/drawing/2014/main" id="{F65D5CE4-AD1F-4134-887D-E74FB4268015}"/>
            </a:ext>
          </a:extLst>
        </xdr:cNvPr>
        <xdr:cNvSpPr txBox="1"/>
      </xdr:nvSpPr>
      <xdr:spPr>
        <a:xfrm>
          <a:off x="2596515"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55" name="TextBox 54">
          <a:extLst>
            <a:ext uri="{FF2B5EF4-FFF2-40B4-BE49-F238E27FC236}">
              <a16:creationId xmlns:a16="http://schemas.microsoft.com/office/drawing/2014/main" id="{84A19473-30D9-40C4-A7DF-046C6AD7EC8B}"/>
            </a:ext>
          </a:extLst>
        </xdr:cNvPr>
        <xdr:cNvSpPr txBox="1"/>
      </xdr:nvSpPr>
      <xdr:spPr>
        <a:xfrm>
          <a:off x="320992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56" name="TextBox 55">
          <a:extLst>
            <a:ext uri="{FF2B5EF4-FFF2-40B4-BE49-F238E27FC236}">
              <a16:creationId xmlns:a16="http://schemas.microsoft.com/office/drawing/2014/main" id="{BDBECF0A-5F8B-4AEE-A037-5F8583B56259}"/>
            </a:ext>
          </a:extLst>
        </xdr:cNvPr>
        <xdr:cNvSpPr txBox="1"/>
      </xdr:nvSpPr>
      <xdr:spPr>
        <a:xfrm>
          <a:off x="3209925" y="315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24</xdr:row>
      <xdr:rowOff>0</xdr:rowOff>
    </xdr:from>
    <xdr:ext cx="184731" cy="303466"/>
    <xdr:sp macro="" textlink="">
      <xdr:nvSpPr>
        <xdr:cNvPr id="57" name="TextBox 56">
          <a:extLst>
            <a:ext uri="{FF2B5EF4-FFF2-40B4-BE49-F238E27FC236}">
              <a16:creationId xmlns:a16="http://schemas.microsoft.com/office/drawing/2014/main" id="{4D9C3737-2195-4425-897E-693EE5E03035}"/>
            </a:ext>
          </a:extLst>
        </xdr:cNvPr>
        <xdr:cNvSpPr txBox="1"/>
      </xdr:nvSpPr>
      <xdr:spPr>
        <a:xfrm>
          <a:off x="3209925" y="3295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58" name="TextBox 57">
          <a:extLst>
            <a:ext uri="{FF2B5EF4-FFF2-40B4-BE49-F238E27FC236}">
              <a16:creationId xmlns:a16="http://schemas.microsoft.com/office/drawing/2014/main" id="{A1D8347F-0F34-48C8-9BE2-587E4D384A25}"/>
            </a:ext>
          </a:extLst>
        </xdr:cNvPr>
        <xdr:cNvSpPr txBox="1"/>
      </xdr:nvSpPr>
      <xdr:spPr>
        <a:xfrm>
          <a:off x="32099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59" name="TextBox 58">
          <a:extLst>
            <a:ext uri="{FF2B5EF4-FFF2-40B4-BE49-F238E27FC236}">
              <a16:creationId xmlns:a16="http://schemas.microsoft.com/office/drawing/2014/main" id="{690BFAB8-DA32-42EF-8474-16C37B69CDCE}"/>
            </a:ext>
          </a:extLst>
        </xdr:cNvPr>
        <xdr:cNvSpPr txBox="1"/>
      </xdr:nvSpPr>
      <xdr:spPr>
        <a:xfrm>
          <a:off x="32099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60" name="TextBox 59">
          <a:extLst>
            <a:ext uri="{FF2B5EF4-FFF2-40B4-BE49-F238E27FC236}">
              <a16:creationId xmlns:a16="http://schemas.microsoft.com/office/drawing/2014/main" id="{E6EB574D-6663-4D5B-9CB3-5BE496B3C67B}"/>
            </a:ext>
          </a:extLst>
        </xdr:cNvPr>
        <xdr:cNvSpPr txBox="1"/>
      </xdr:nvSpPr>
      <xdr:spPr>
        <a:xfrm>
          <a:off x="32099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61" name="TextBox 60">
          <a:extLst>
            <a:ext uri="{FF2B5EF4-FFF2-40B4-BE49-F238E27FC236}">
              <a16:creationId xmlns:a16="http://schemas.microsoft.com/office/drawing/2014/main" id="{06120284-448D-4022-8CB8-81577CD69F99}"/>
            </a:ext>
          </a:extLst>
        </xdr:cNvPr>
        <xdr:cNvSpPr txBox="1"/>
      </xdr:nvSpPr>
      <xdr:spPr>
        <a:xfrm>
          <a:off x="32099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62" name="TextBox 61">
          <a:extLst>
            <a:ext uri="{FF2B5EF4-FFF2-40B4-BE49-F238E27FC236}">
              <a16:creationId xmlns:a16="http://schemas.microsoft.com/office/drawing/2014/main" id="{37F1DE4F-04B5-4490-B141-23B41DE3FC65}"/>
            </a:ext>
          </a:extLst>
        </xdr:cNvPr>
        <xdr:cNvSpPr txBox="1"/>
      </xdr:nvSpPr>
      <xdr:spPr>
        <a:xfrm>
          <a:off x="32099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63" name="TextBox 62">
          <a:extLst>
            <a:ext uri="{FF2B5EF4-FFF2-40B4-BE49-F238E27FC236}">
              <a16:creationId xmlns:a16="http://schemas.microsoft.com/office/drawing/2014/main" id="{17DB2F5A-37B0-451C-A17A-FC57CDF7C238}"/>
            </a:ext>
          </a:extLst>
        </xdr:cNvPr>
        <xdr:cNvSpPr txBox="1"/>
      </xdr:nvSpPr>
      <xdr:spPr>
        <a:xfrm>
          <a:off x="32099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4" name="TextBox 63">
          <a:extLst>
            <a:ext uri="{FF2B5EF4-FFF2-40B4-BE49-F238E27FC236}">
              <a16:creationId xmlns:a16="http://schemas.microsoft.com/office/drawing/2014/main" id="{BB20EF8B-0CBE-4975-B67A-81C15010102D}"/>
            </a:ext>
          </a:extLst>
        </xdr:cNvPr>
        <xdr:cNvSpPr txBox="1"/>
      </xdr:nvSpPr>
      <xdr:spPr>
        <a:xfrm>
          <a:off x="32099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5" name="TextBox 64">
          <a:extLst>
            <a:ext uri="{FF2B5EF4-FFF2-40B4-BE49-F238E27FC236}">
              <a16:creationId xmlns:a16="http://schemas.microsoft.com/office/drawing/2014/main" id="{694A49CC-C8C5-4423-ABBE-B12DBAB2D697}"/>
            </a:ext>
          </a:extLst>
        </xdr:cNvPr>
        <xdr:cNvSpPr txBox="1"/>
      </xdr:nvSpPr>
      <xdr:spPr>
        <a:xfrm>
          <a:off x="32099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6" name="TextBox 65">
          <a:extLst>
            <a:ext uri="{FF2B5EF4-FFF2-40B4-BE49-F238E27FC236}">
              <a16:creationId xmlns:a16="http://schemas.microsoft.com/office/drawing/2014/main" id="{BFE04E98-FBFF-4583-9D15-A1A98B7BB15D}"/>
            </a:ext>
          </a:extLst>
        </xdr:cNvPr>
        <xdr:cNvSpPr txBox="1"/>
      </xdr:nvSpPr>
      <xdr:spPr>
        <a:xfrm>
          <a:off x="32099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7" name="TextBox 66">
          <a:extLst>
            <a:ext uri="{FF2B5EF4-FFF2-40B4-BE49-F238E27FC236}">
              <a16:creationId xmlns:a16="http://schemas.microsoft.com/office/drawing/2014/main" id="{FEEA83ED-836A-4D2E-ADC9-E2AD34855524}"/>
            </a:ext>
          </a:extLst>
        </xdr:cNvPr>
        <xdr:cNvSpPr txBox="1"/>
      </xdr:nvSpPr>
      <xdr:spPr>
        <a:xfrm>
          <a:off x="32099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68" name="TextBox 67">
          <a:extLst>
            <a:ext uri="{FF2B5EF4-FFF2-40B4-BE49-F238E27FC236}">
              <a16:creationId xmlns:a16="http://schemas.microsoft.com/office/drawing/2014/main" id="{D28171EF-5479-4647-89BA-54CD4D008A46}"/>
            </a:ext>
          </a:extLst>
        </xdr:cNvPr>
        <xdr:cNvSpPr txBox="1"/>
      </xdr:nvSpPr>
      <xdr:spPr>
        <a:xfrm>
          <a:off x="519112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69" name="TextBox 68">
          <a:extLst>
            <a:ext uri="{FF2B5EF4-FFF2-40B4-BE49-F238E27FC236}">
              <a16:creationId xmlns:a16="http://schemas.microsoft.com/office/drawing/2014/main" id="{2D9BBC01-F3A5-47E1-B004-B62524A8846C}"/>
            </a:ext>
          </a:extLst>
        </xdr:cNvPr>
        <xdr:cNvSpPr txBox="1"/>
      </xdr:nvSpPr>
      <xdr:spPr>
        <a:xfrm>
          <a:off x="5191125" y="315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303466"/>
    <xdr:sp macro="" textlink="">
      <xdr:nvSpPr>
        <xdr:cNvPr id="70" name="TextBox 69">
          <a:extLst>
            <a:ext uri="{FF2B5EF4-FFF2-40B4-BE49-F238E27FC236}">
              <a16:creationId xmlns:a16="http://schemas.microsoft.com/office/drawing/2014/main" id="{E8D44780-AB1B-4470-8746-FEEBB5FB6136}"/>
            </a:ext>
          </a:extLst>
        </xdr:cNvPr>
        <xdr:cNvSpPr txBox="1"/>
      </xdr:nvSpPr>
      <xdr:spPr>
        <a:xfrm>
          <a:off x="5191125" y="3295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71" name="TextBox 70">
          <a:extLst>
            <a:ext uri="{FF2B5EF4-FFF2-40B4-BE49-F238E27FC236}">
              <a16:creationId xmlns:a16="http://schemas.microsoft.com/office/drawing/2014/main" id="{A42C22FC-4BAE-4849-9EDF-E6969FEE7796}"/>
            </a:ext>
          </a:extLst>
        </xdr:cNvPr>
        <xdr:cNvSpPr txBox="1"/>
      </xdr:nvSpPr>
      <xdr:spPr>
        <a:xfrm>
          <a:off x="51911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72" name="TextBox 71">
          <a:extLst>
            <a:ext uri="{FF2B5EF4-FFF2-40B4-BE49-F238E27FC236}">
              <a16:creationId xmlns:a16="http://schemas.microsoft.com/office/drawing/2014/main" id="{5661CAA9-C4E2-458D-A310-742DA87208BF}"/>
            </a:ext>
          </a:extLst>
        </xdr:cNvPr>
        <xdr:cNvSpPr txBox="1"/>
      </xdr:nvSpPr>
      <xdr:spPr>
        <a:xfrm>
          <a:off x="51911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73" name="TextBox 72">
          <a:extLst>
            <a:ext uri="{FF2B5EF4-FFF2-40B4-BE49-F238E27FC236}">
              <a16:creationId xmlns:a16="http://schemas.microsoft.com/office/drawing/2014/main" id="{E9AAAD67-D955-48EC-AEA9-6B899AF6E62B}"/>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74" name="TextBox 73">
          <a:extLst>
            <a:ext uri="{FF2B5EF4-FFF2-40B4-BE49-F238E27FC236}">
              <a16:creationId xmlns:a16="http://schemas.microsoft.com/office/drawing/2014/main" id="{14FFD823-66B4-4ECB-B758-BE81294E7280}"/>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75" name="TextBox 74">
          <a:extLst>
            <a:ext uri="{FF2B5EF4-FFF2-40B4-BE49-F238E27FC236}">
              <a16:creationId xmlns:a16="http://schemas.microsoft.com/office/drawing/2014/main" id="{EEA6A77E-D4D6-465E-B641-1134BE52A8E4}"/>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76" name="TextBox 75">
          <a:extLst>
            <a:ext uri="{FF2B5EF4-FFF2-40B4-BE49-F238E27FC236}">
              <a16:creationId xmlns:a16="http://schemas.microsoft.com/office/drawing/2014/main" id="{ACC0B558-0992-480D-987A-02E40981DE4B}"/>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7" name="TextBox 76">
          <a:extLst>
            <a:ext uri="{FF2B5EF4-FFF2-40B4-BE49-F238E27FC236}">
              <a16:creationId xmlns:a16="http://schemas.microsoft.com/office/drawing/2014/main" id="{657DB354-5C47-468B-B82E-BD4DD5FB432D}"/>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8" name="TextBox 77">
          <a:extLst>
            <a:ext uri="{FF2B5EF4-FFF2-40B4-BE49-F238E27FC236}">
              <a16:creationId xmlns:a16="http://schemas.microsoft.com/office/drawing/2014/main" id="{5F3ECD51-3DC8-45F9-BF69-3043E4BD7F00}"/>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79" name="TextBox 78">
          <a:extLst>
            <a:ext uri="{FF2B5EF4-FFF2-40B4-BE49-F238E27FC236}">
              <a16:creationId xmlns:a16="http://schemas.microsoft.com/office/drawing/2014/main" id="{A3263F9D-C94D-460D-A312-49C149E37A1D}"/>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80" name="TextBox 79">
          <a:extLst>
            <a:ext uri="{FF2B5EF4-FFF2-40B4-BE49-F238E27FC236}">
              <a16:creationId xmlns:a16="http://schemas.microsoft.com/office/drawing/2014/main" id="{D7699E5E-970E-4EED-A027-2BC9DCA303FE}"/>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81" name="TextBox 80">
          <a:extLst>
            <a:ext uri="{FF2B5EF4-FFF2-40B4-BE49-F238E27FC236}">
              <a16:creationId xmlns:a16="http://schemas.microsoft.com/office/drawing/2014/main" id="{E17FFC69-4B9B-4464-A991-87543B900E08}"/>
            </a:ext>
          </a:extLst>
        </xdr:cNvPr>
        <xdr:cNvSpPr txBox="1"/>
      </xdr:nvSpPr>
      <xdr:spPr>
        <a:xfrm>
          <a:off x="32061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22</xdr:row>
      <xdr:rowOff>0</xdr:rowOff>
    </xdr:from>
    <xdr:ext cx="192763" cy="264560"/>
    <xdr:sp macro="" textlink="">
      <xdr:nvSpPr>
        <xdr:cNvPr id="82" name="TextBox 81">
          <a:extLst>
            <a:ext uri="{FF2B5EF4-FFF2-40B4-BE49-F238E27FC236}">
              <a16:creationId xmlns:a16="http://schemas.microsoft.com/office/drawing/2014/main" id="{D8FD6D1B-39EF-4E3D-B890-8E8CC4B66F4E}"/>
            </a:ext>
          </a:extLst>
        </xdr:cNvPr>
        <xdr:cNvSpPr txBox="1"/>
      </xdr:nvSpPr>
      <xdr:spPr>
        <a:xfrm>
          <a:off x="51873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22</xdr:row>
      <xdr:rowOff>0</xdr:rowOff>
    </xdr:from>
    <xdr:ext cx="192763" cy="264560"/>
    <xdr:sp macro="" textlink="">
      <xdr:nvSpPr>
        <xdr:cNvPr id="83" name="TextBox 82">
          <a:extLst>
            <a:ext uri="{FF2B5EF4-FFF2-40B4-BE49-F238E27FC236}">
              <a16:creationId xmlns:a16="http://schemas.microsoft.com/office/drawing/2014/main" id="{26179773-C5A7-446A-A490-D46C7C938B81}"/>
            </a:ext>
          </a:extLst>
        </xdr:cNvPr>
        <xdr:cNvSpPr txBox="1"/>
      </xdr:nvSpPr>
      <xdr:spPr>
        <a:xfrm>
          <a:off x="7578090"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23</xdr:row>
      <xdr:rowOff>0</xdr:rowOff>
    </xdr:from>
    <xdr:ext cx="183125" cy="264560"/>
    <xdr:sp macro="" textlink="">
      <xdr:nvSpPr>
        <xdr:cNvPr id="84" name="TextBox 83">
          <a:extLst>
            <a:ext uri="{FF2B5EF4-FFF2-40B4-BE49-F238E27FC236}">
              <a16:creationId xmlns:a16="http://schemas.microsoft.com/office/drawing/2014/main" id="{C4132255-1E05-4448-A000-96741EA76E9C}"/>
            </a:ext>
          </a:extLst>
        </xdr:cNvPr>
        <xdr:cNvSpPr txBox="1"/>
      </xdr:nvSpPr>
      <xdr:spPr>
        <a:xfrm>
          <a:off x="2596515" y="31527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23</xdr:row>
      <xdr:rowOff>0</xdr:rowOff>
    </xdr:from>
    <xdr:ext cx="184731" cy="271710"/>
    <xdr:sp macro="" textlink="">
      <xdr:nvSpPr>
        <xdr:cNvPr id="85" name="TextBox 84">
          <a:extLst>
            <a:ext uri="{FF2B5EF4-FFF2-40B4-BE49-F238E27FC236}">
              <a16:creationId xmlns:a16="http://schemas.microsoft.com/office/drawing/2014/main" id="{CDA443DF-1C55-41BC-B3B0-08333EEE128F}"/>
            </a:ext>
          </a:extLst>
        </xdr:cNvPr>
        <xdr:cNvSpPr txBox="1"/>
      </xdr:nvSpPr>
      <xdr:spPr>
        <a:xfrm>
          <a:off x="1102995" y="31527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2</xdr:col>
      <xdr:colOff>3139440</xdr:colOff>
      <xdr:row>34</xdr:row>
      <xdr:rowOff>0</xdr:rowOff>
    </xdr:from>
    <xdr:ext cx="192763" cy="264560"/>
    <xdr:sp macro="" textlink="">
      <xdr:nvSpPr>
        <xdr:cNvPr id="2" name="TextBox 1">
          <a:extLst>
            <a:ext uri="{FF2B5EF4-FFF2-40B4-BE49-F238E27FC236}">
              <a16:creationId xmlns:a16="http://schemas.microsoft.com/office/drawing/2014/main" id="{F6BE5437-C8FB-4E72-BE0B-9209B9CF5C14}"/>
            </a:ext>
          </a:extLst>
        </xdr:cNvPr>
        <xdr:cNvSpPr txBox="1"/>
      </xdr:nvSpPr>
      <xdr:spPr>
        <a:xfrm>
          <a:off x="31394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35</xdr:row>
      <xdr:rowOff>0</xdr:rowOff>
    </xdr:from>
    <xdr:ext cx="192763" cy="264560"/>
    <xdr:sp macro="" textlink="">
      <xdr:nvSpPr>
        <xdr:cNvPr id="3" name="TextBox 2">
          <a:extLst>
            <a:ext uri="{FF2B5EF4-FFF2-40B4-BE49-F238E27FC236}">
              <a16:creationId xmlns:a16="http://schemas.microsoft.com/office/drawing/2014/main" id="{1ABBC64E-6AF5-4F32-9D0D-1FAF0A95076C}"/>
            </a:ext>
          </a:extLst>
        </xdr:cNvPr>
        <xdr:cNvSpPr txBox="1"/>
      </xdr:nvSpPr>
      <xdr:spPr>
        <a:xfrm>
          <a:off x="3139440"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36</xdr:row>
      <xdr:rowOff>0</xdr:rowOff>
    </xdr:from>
    <xdr:ext cx="192763" cy="303466"/>
    <xdr:sp macro="" textlink="">
      <xdr:nvSpPr>
        <xdr:cNvPr id="4" name="TextBox 3">
          <a:extLst>
            <a:ext uri="{FF2B5EF4-FFF2-40B4-BE49-F238E27FC236}">
              <a16:creationId xmlns:a16="http://schemas.microsoft.com/office/drawing/2014/main" id="{D8537EF9-C986-41AC-A254-3289532202F7}"/>
            </a:ext>
          </a:extLst>
        </xdr:cNvPr>
        <xdr:cNvSpPr txBox="1"/>
      </xdr:nvSpPr>
      <xdr:spPr>
        <a:xfrm>
          <a:off x="3139440" y="3724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5" name="TextBox 4">
          <a:extLst>
            <a:ext uri="{FF2B5EF4-FFF2-40B4-BE49-F238E27FC236}">
              <a16:creationId xmlns:a16="http://schemas.microsoft.com/office/drawing/2014/main" id="{7A77702B-D0E9-469A-91A0-EDEA1087E335}"/>
            </a:ext>
          </a:extLst>
        </xdr:cNvPr>
        <xdr:cNvSpPr txBox="1"/>
      </xdr:nvSpPr>
      <xdr:spPr>
        <a:xfrm>
          <a:off x="31394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6" name="TextBox 5">
          <a:extLst>
            <a:ext uri="{FF2B5EF4-FFF2-40B4-BE49-F238E27FC236}">
              <a16:creationId xmlns:a16="http://schemas.microsoft.com/office/drawing/2014/main" id="{4C39FBB2-BDDD-4A21-AC9A-2D3179FEB791}"/>
            </a:ext>
          </a:extLst>
        </xdr:cNvPr>
        <xdr:cNvSpPr txBox="1"/>
      </xdr:nvSpPr>
      <xdr:spPr>
        <a:xfrm>
          <a:off x="31394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38</xdr:row>
      <xdr:rowOff>0</xdr:rowOff>
    </xdr:from>
    <xdr:ext cx="192763" cy="264560"/>
    <xdr:sp macro="" textlink="">
      <xdr:nvSpPr>
        <xdr:cNvPr id="7" name="TextBox 6">
          <a:extLst>
            <a:ext uri="{FF2B5EF4-FFF2-40B4-BE49-F238E27FC236}">
              <a16:creationId xmlns:a16="http://schemas.microsoft.com/office/drawing/2014/main" id="{35BB6B26-05B2-48EB-97F8-3F6E80EEB632}"/>
            </a:ext>
          </a:extLst>
        </xdr:cNvPr>
        <xdr:cNvSpPr txBox="1"/>
      </xdr:nvSpPr>
      <xdr:spPr>
        <a:xfrm>
          <a:off x="31394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38</xdr:row>
      <xdr:rowOff>0</xdr:rowOff>
    </xdr:from>
    <xdr:ext cx="192763" cy="264560"/>
    <xdr:sp macro="" textlink="">
      <xdr:nvSpPr>
        <xdr:cNvPr id="8" name="TextBox 7">
          <a:extLst>
            <a:ext uri="{FF2B5EF4-FFF2-40B4-BE49-F238E27FC236}">
              <a16:creationId xmlns:a16="http://schemas.microsoft.com/office/drawing/2014/main" id="{381F95A2-DFCE-4FC5-9368-09321E1781EB}"/>
            </a:ext>
          </a:extLst>
        </xdr:cNvPr>
        <xdr:cNvSpPr txBox="1"/>
      </xdr:nvSpPr>
      <xdr:spPr>
        <a:xfrm>
          <a:off x="31394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9" name="TextBox 8">
          <a:extLst>
            <a:ext uri="{FF2B5EF4-FFF2-40B4-BE49-F238E27FC236}">
              <a16:creationId xmlns:a16="http://schemas.microsoft.com/office/drawing/2014/main" id="{87F17F30-3E44-4E2C-A899-A455D11A6CAA}"/>
            </a:ext>
          </a:extLst>
        </xdr:cNvPr>
        <xdr:cNvSpPr txBox="1"/>
      </xdr:nvSpPr>
      <xdr:spPr>
        <a:xfrm>
          <a:off x="31394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10" name="TextBox 9">
          <a:extLst>
            <a:ext uri="{FF2B5EF4-FFF2-40B4-BE49-F238E27FC236}">
              <a16:creationId xmlns:a16="http://schemas.microsoft.com/office/drawing/2014/main" id="{336CA287-8004-4588-8329-272834636C84}"/>
            </a:ext>
          </a:extLst>
        </xdr:cNvPr>
        <xdr:cNvSpPr txBox="1"/>
      </xdr:nvSpPr>
      <xdr:spPr>
        <a:xfrm>
          <a:off x="31394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40</xdr:row>
      <xdr:rowOff>0</xdr:rowOff>
    </xdr:from>
    <xdr:ext cx="192763" cy="264560"/>
    <xdr:sp macro="" textlink="">
      <xdr:nvSpPr>
        <xdr:cNvPr id="11" name="TextBox 10">
          <a:extLst>
            <a:ext uri="{FF2B5EF4-FFF2-40B4-BE49-F238E27FC236}">
              <a16:creationId xmlns:a16="http://schemas.microsoft.com/office/drawing/2014/main" id="{A9F09BDB-C942-469D-822C-31785961D482}"/>
            </a:ext>
          </a:extLst>
        </xdr:cNvPr>
        <xdr:cNvSpPr txBox="1"/>
      </xdr:nvSpPr>
      <xdr:spPr>
        <a:xfrm>
          <a:off x="31394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40</xdr:row>
      <xdr:rowOff>0</xdr:rowOff>
    </xdr:from>
    <xdr:ext cx="192763" cy="264560"/>
    <xdr:sp macro="" textlink="">
      <xdr:nvSpPr>
        <xdr:cNvPr id="12" name="TextBox 11">
          <a:extLst>
            <a:ext uri="{FF2B5EF4-FFF2-40B4-BE49-F238E27FC236}">
              <a16:creationId xmlns:a16="http://schemas.microsoft.com/office/drawing/2014/main" id="{A5222055-C5EA-46FB-B386-D76947FD52FE}"/>
            </a:ext>
          </a:extLst>
        </xdr:cNvPr>
        <xdr:cNvSpPr txBox="1"/>
      </xdr:nvSpPr>
      <xdr:spPr>
        <a:xfrm>
          <a:off x="31394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41</xdr:row>
      <xdr:rowOff>0</xdr:rowOff>
    </xdr:from>
    <xdr:ext cx="192763" cy="264560"/>
    <xdr:sp macro="" textlink="">
      <xdr:nvSpPr>
        <xdr:cNvPr id="13" name="TextBox 12">
          <a:extLst>
            <a:ext uri="{FF2B5EF4-FFF2-40B4-BE49-F238E27FC236}">
              <a16:creationId xmlns:a16="http://schemas.microsoft.com/office/drawing/2014/main" id="{106D60B4-9A36-41EA-ADE1-FED55A93AA47}"/>
            </a:ext>
          </a:extLst>
        </xdr:cNvPr>
        <xdr:cNvSpPr txBox="1"/>
      </xdr:nvSpPr>
      <xdr:spPr>
        <a:xfrm>
          <a:off x="31394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41</xdr:row>
      <xdr:rowOff>0</xdr:rowOff>
    </xdr:from>
    <xdr:ext cx="192763" cy="264560"/>
    <xdr:sp macro="" textlink="">
      <xdr:nvSpPr>
        <xdr:cNvPr id="14" name="TextBox 13">
          <a:extLst>
            <a:ext uri="{FF2B5EF4-FFF2-40B4-BE49-F238E27FC236}">
              <a16:creationId xmlns:a16="http://schemas.microsoft.com/office/drawing/2014/main" id="{C97A115F-4F1E-427E-B9C7-6A839666219E}"/>
            </a:ext>
          </a:extLst>
        </xdr:cNvPr>
        <xdr:cNvSpPr txBox="1"/>
      </xdr:nvSpPr>
      <xdr:spPr>
        <a:xfrm>
          <a:off x="31394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34</xdr:row>
      <xdr:rowOff>0</xdr:rowOff>
    </xdr:from>
    <xdr:ext cx="184731" cy="264560"/>
    <xdr:sp macro="" textlink="">
      <xdr:nvSpPr>
        <xdr:cNvPr id="15" name="TextBox 14">
          <a:extLst>
            <a:ext uri="{FF2B5EF4-FFF2-40B4-BE49-F238E27FC236}">
              <a16:creationId xmlns:a16="http://schemas.microsoft.com/office/drawing/2014/main" id="{69C66556-9FD8-431F-A285-01FA8A30BE62}"/>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xdr:row>
      <xdr:rowOff>0</xdr:rowOff>
    </xdr:from>
    <xdr:ext cx="184731" cy="264560"/>
    <xdr:sp macro="" textlink="">
      <xdr:nvSpPr>
        <xdr:cNvPr id="16" name="TextBox 15">
          <a:extLst>
            <a:ext uri="{FF2B5EF4-FFF2-40B4-BE49-F238E27FC236}">
              <a16:creationId xmlns:a16="http://schemas.microsoft.com/office/drawing/2014/main" id="{5DCD4A5B-93E4-4AEB-9484-0609E1680B26}"/>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36</xdr:row>
      <xdr:rowOff>0</xdr:rowOff>
    </xdr:from>
    <xdr:ext cx="184731" cy="303466"/>
    <xdr:sp macro="" textlink="">
      <xdr:nvSpPr>
        <xdr:cNvPr id="17" name="TextBox 16">
          <a:extLst>
            <a:ext uri="{FF2B5EF4-FFF2-40B4-BE49-F238E27FC236}">
              <a16:creationId xmlns:a16="http://schemas.microsoft.com/office/drawing/2014/main" id="{C4140AE3-C954-4828-8945-05B665207FC2}"/>
            </a:ext>
          </a:extLst>
        </xdr:cNvPr>
        <xdr:cNvSpPr txBox="1"/>
      </xdr:nvSpPr>
      <xdr:spPr>
        <a:xfrm>
          <a:off x="6124575"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37</xdr:row>
      <xdr:rowOff>0</xdr:rowOff>
    </xdr:from>
    <xdr:ext cx="184731" cy="264560"/>
    <xdr:sp macro="" textlink="">
      <xdr:nvSpPr>
        <xdr:cNvPr id="18" name="TextBox 17">
          <a:extLst>
            <a:ext uri="{FF2B5EF4-FFF2-40B4-BE49-F238E27FC236}">
              <a16:creationId xmlns:a16="http://schemas.microsoft.com/office/drawing/2014/main" id="{9B5E0DB5-C123-4CD6-ACD4-CFA9CA446477}"/>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37</xdr:row>
      <xdr:rowOff>0</xdr:rowOff>
    </xdr:from>
    <xdr:ext cx="184731" cy="264560"/>
    <xdr:sp macro="" textlink="">
      <xdr:nvSpPr>
        <xdr:cNvPr id="19" name="TextBox 18">
          <a:extLst>
            <a:ext uri="{FF2B5EF4-FFF2-40B4-BE49-F238E27FC236}">
              <a16:creationId xmlns:a16="http://schemas.microsoft.com/office/drawing/2014/main" id="{9F5F3933-014A-4490-ABFB-8F8B304F7FDC}"/>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0" name="TextBox 19">
          <a:extLst>
            <a:ext uri="{FF2B5EF4-FFF2-40B4-BE49-F238E27FC236}">
              <a16:creationId xmlns:a16="http://schemas.microsoft.com/office/drawing/2014/main" id="{3743B612-E761-4377-A592-DD001583D3E6}"/>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1" name="TextBox 20">
          <a:extLst>
            <a:ext uri="{FF2B5EF4-FFF2-40B4-BE49-F238E27FC236}">
              <a16:creationId xmlns:a16="http://schemas.microsoft.com/office/drawing/2014/main" id="{A490B49D-171A-4DD6-8687-289DE3B1EA9A}"/>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22" name="TextBox 21">
          <a:extLst>
            <a:ext uri="{FF2B5EF4-FFF2-40B4-BE49-F238E27FC236}">
              <a16:creationId xmlns:a16="http://schemas.microsoft.com/office/drawing/2014/main" id="{700CEB1F-9C78-47F3-B094-AB2935BEF4C4}"/>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23" name="TextBox 22">
          <a:extLst>
            <a:ext uri="{FF2B5EF4-FFF2-40B4-BE49-F238E27FC236}">
              <a16:creationId xmlns:a16="http://schemas.microsoft.com/office/drawing/2014/main" id="{D69EE551-7648-46D6-8A2B-7E2306C8B952}"/>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24" name="TextBox 23">
          <a:extLst>
            <a:ext uri="{FF2B5EF4-FFF2-40B4-BE49-F238E27FC236}">
              <a16:creationId xmlns:a16="http://schemas.microsoft.com/office/drawing/2014/main" id="{F30D12F4-C541-4760-922A-60B5C3E6F8C9}"/>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25" name="TextBox 24">
          <a:extLst>
            <a:ext uri="{FF2B5EF4-FFF2-40B4-BE49-F238E27FC236}">
              <a16:creationId xmlns:a16="http://schemas.microsoft.com/office/drawing/2014/main" id="{79587A35-A44A-4F96-8B1F-2219A1BFF0EE}"/>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26" name="TextBox 25">
          <a:extLst>
            <a:ext uri="{FF2B5EF4-FFF2-40B4-BE49-F238E27FC236}">
              <a16:creationId xmlns:a16="http://schemas.microsoft.com/office/drawing/2014/main" id="{92391AD0-A293-4605-AC7A-C2679EA26C80}"/>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27" name="TextBox 26">
          <a:extLst>
            <a:ext uri="{FF2B5EF4-FFF2-40B4-BE49-F238E27FC236}">
              <a16:creationId xmlns:a16="http://schemas.microsoft.com/office/drawing/2014/main" id="{236780FD-D86F-4AC0-9535-F66C4C5473D1}"/>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34</xdr:row>
      <xdr:rowOff>0</xdr:rowOff>
    </xdr:from>
    <xdr:ext cx="184731" cy="264560"/>
    <xdr:sp macro="" textlink="">
      <xdr:nvSpPr>
        <xdr:cNvPr id="28" name="TextBox 27">
          <a:extLst>
            <a:ext uri="{FF2B5EF4-FFF2-40B4-BE49-F238E27FC236}">
              <a16:creationId xmlns:a16="http://schemas.microsoft.com/office/drawing/2014/main" id="{FFD93CCC-CC18-4B8C-89E6-44534253DBDD}"/>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35</xdr:row>
      <xdr:rowOff>0</xdr:rowOff>
    </xdr:from>
    <xdr:ext cx="184731" cy="264560"/>
    <xdr:sp macro="" textlink="">
      <xdr:nvSpPr>
        <xdr:cNvPr id="29" name="TextBox 28">
          <a:extLst>
            <a:ext uri="{FF2B5EF4-FFF2-40B4-BE49-F238E27FC236}">
              <a16:creationId xmlns:a16="http://schemas.microsoft.com/office/drawing/2014/main" id="{208F3A99-D0C5-42D4-A984-943045E2B131}"/>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38</xdr:row>
      <xdr:rowOff>0</xdr:rowOff>
    </xdr:from>
    <xdr:ext cx="184731" cy="264560"/>
    <xdr:sp macro="" textlink="">
      <xdr:nvSpPr>
        <xdr:cNvPr id="30" name="TextBox 29">
          <a:extLst>
            <a:ext uri="{FF2B5EF4-FFF2-40B4-BE49-F238E27FC236}">
              <a16:creationId xmlns:a16="http://schemas.microsoft.com/office/drawing/2014/main" id="{A6ED179C-95BC-4D2C-86EA-AA1BE21F630B}"/>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38</xdr:row>
      <xdr:rowOff>0</xdr:rowOff>
    </xdr:from>
    <xdr:ext cx="184731" cy="264560"/>
    <xdr:sp macro="" textlink="">
      <xdr:nvSpPr>
        <xdr:cNvPr id="31" name="TextBox 30">
          <a:extLst>
            <a:ext uri="{FF2B5EF4-FFF2-40B4-BE49-F238E27FC236}">
              <a16:creationId xmlns:a16="http://schemas.microsoft.com/office/drawing/2014/main" id="{5C9CE6BE-5FC0-472A-86FB-3C1B6E57498C}"/>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39</xdr:row>
      <xdr:rowOff>0</xdr:rowOff>
    </xdr:from>
    <xdr:ext cx="184731" cy="264560"/>
    <xdr:sp macro="" textlink="">
      <xdr:nvSpPr>
        <xdr:cNvPr id="32" name="TextBox 31">
          <a:extLst>
            <a:ext uri="{FF2B5EF4-FFF2-40B4-BE49-F238E27FC236}">
              <a16:creationId xmlns:a16="http://schemas.microsoft.com/office/drawing/2014/main" id="{638011FA-A5E0-4BBB-93F4-0E3776D5A998}"/>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39</xdr:row>
      <xdr:rowOff>0</xdr:rowOff>
    </xdr:from>
    <xdr:ext cx="184731" cy="264560"/>
    <xdr:sp macro="" textlink="">
      <xdr:nvSpPr>
        <xdr:cNvPr id="33" name="TextBox 32">
          <a:extLst>
            <a:ext uri="{FF2B5EF4-FFF2-40B4-BE49-F238E27FC236}">
              <a16:creationId xmlns:a16="http://schemas.microsoft.com/office/drawing/2014/main" id="{77A41129-83DD-4C79-98BB-D7C1FA644DD0}"/>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40</xdr:row>
      <xdr:rowOff>0</xdr:rowOff>
    </xdr:from>
    <xdr:ext cx="184731" cy="264560"/>
    <xdr:sp macro="" textlink="">
      <xdr:nvSpPr>
        <xdr:cNvPr id="34" name="TextBox 33">
          <a:extLst>
            <a:ext uri="{FF2B5EF4-FFF2-40B4-BE49-F238E27FC236}">
              <a16:creationId xmlns:a16="http://schemas.microsoft.com/office/drawing/2014/main" id="{D21BD17F-4026-419C-9EEA-34637973A95C}"/>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40</xdr:row>
      <xdr:rowOff>0</xdr:rowOff>
    </xdr:from>
    <xdr:ext cx="184731" cy="264560"/>
    <xdr:sp macro="" textlink="">
      <xdr:nvSpPr>
        <xdr:cNvPr id="35" name="TextBox 34">
          <a:extLst>
            <a:ext uri="{FF2B5EF4-FFF2-40B4-BE49-F238E27FC236}">
              <a16:creationId xmlns:a16="http://schemas.microsoft.com/office/drawing/2014/main" id="{6AB5E2F9-9D17-403F-AE07-1E5793919673}"/>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41</xdr:row>
      <xdr:rowOff>0</xdr:rowOff>
    </xdr:from>
    <xdr:ext cx="184731" cy="264560"/>
    <xdr:sp macro="" textlink="">
      <xdr:nvSpPr>
        <xdr:cNvPr id="36" name="TextBox 35">
          <a:extLst>
            <a:ext uri="{FF2B5EF4-FFF2-40B4-BE49-F238E27FC236}">
              <a16:creationId xmlns:a16="http://schemas.microsoft.com/office/drawing/2014/main" id="{3F4AD535-B8CE-431E-8C7E-F6EF8AC9DBE0}"/>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41</xdr:row>
      <xdr:rowOff>0</xdr:rowOff>
    </xdr:from>
    <xdr:ext cx="184731" cy="264560"/>
    <xdr:sp macro="" textlink="">
      <xdr:nvSpPr>
        <xdr:cNvPr id="37" name="TextBox 36">
          <a:extLst>
            <a:ext uri="{FF2B5EF4-FFF2-40B4-BE49-F238E27FC236}">
              <a16:creationId xmlns:a16="http://schemas.microsoft.com/office/drawing/2014/main" id="{14E830F9-C6BE-4609-83F9-279931C311E3}"/>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34</xdr:row>
      <xdr:rowOff>0</xdr:rowOff>
    </xdr:from>
    <xdr:ext cx="192763" cy="264560"/>
    <xdr:sp macro="" textlink="">
      <xdr:nvSpPr>
        <xdr:cNvPr id="38" name="TextBox 37">
          <a:extLst>
            <a:ext uri="{FF2B5EF4-FFF2-40B4-BE49-F238E27FC236}">
              <a16:creationId xmlns:a16="http://schemas.microsoft.com/office/drawing/2014/main" id="{889E066B-0AEB-4903-967D-8D1C275D6D62}"/>
            </a:ext>
          </a:extLst>
        </xdr:cNvPr>
        <xdr:cNvSpPr txBox="1"/>
      </xdr:nvSpPr>
      <xdr:spPr>
        <a:xfrm>
          <a:off x="61207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34</xdr:row>
      <xdr:rowOff>0</xdr:rowOff>
    </xdr:from>
    <xdr:ext cx="192763" cy="264560"/>
    <xdr:sp macro="" textlink="">
      <xdr:nvSpPr>
        <xdr:cNvPr id="39" name="TextBox 38">
          <a:extLst>
            <a:ext uri="{FF2B5EF4-FFF2-40B4-BE49-F238E27FC236}">
              <a16:creationId xmlns:a16="http://schemas.microsoft.com/office/drawing/2014/main" id="{01497745-E36E-4351-8EB7-CC36273FE8E3}"/>
            </a:ext>
          </a:extLst>
        </xdr:cNvPr>
        <xdr:cNvSpPr txBox="1"/>
      </xdr:nvSpPr>
      <xdr:spPr>
        <a:xfrm>
          <a:off x="612457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35</xdr:row>
      <xdr:rowOff>0</xdr:rowOff>
    </xdr:from>
    <xdr:ext cx="183125" cy="264560"/>
    <xdr:sp macro="" textlink="">
      <xdr:nvSpPr>
        <xdr:cNvPr id="40" name="TextBox 39">
          <a:extLst>
            <a:ext uri="{FF2B5EF4-FFF2-40B4-BE49-F238E27FC236}">
              <a16:creationId xmlns:a16="http://schemas.microsoft.com/office/drawing/2014/main" id="{33D99BA9-2CE1-415E-B2F1-C4044FF30C58}"/>
            </a:ext>
          </a:extLst>
        </xdr:cNvPr>
        <xdr:cNvSpPr txBox="1"/>
      </xdr:nvSpPr>
      <xdr:spPr>
        <a:xfrm>
          <a:off x="3139440" y="3581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35</xdr:row>
      <xdr:rowOff>0</xdr:rowOff>
    </xdr:from>
    <xdr:ext cx="184731" cy="271710"/>
    <xdr:sp macro="" textlink="">
      <xdr:nvSpPr>
        <xdr:cNvPr id="41" name="TextBox 40">
          <a:extLst>
            <a:ext uri="{FF2B5EF4-FFF2-40B4-BE49-F238E27FC236}">
              <a16:creationId xmlns:a16="http://schemas.microsoft.com/office/drawing/2014/main" id="{6FF9C548-A810-4F7D-87C8-96843DCA90F7}"/>
            </a:ext>
          </a:extLst>
        </xdr:cNvPr>
        <xdr:cNvSpPr txBox="1"/>
      </xdr:nvSpPr>
      <xdr:spPr>
        <a:xfrm>
          <a:off x="2865120" y="3581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34</xdr:row>
      <xdr:rowOff>0</xdr:rowOff>
    </xdr:from>
    <xdr:ext cx="192763" cy="264560"/>
    <xdr:sp macro="" textlink="">
      <xdr:nvSpPr>
        <xdr:cNvPr id="42" name="TextBox 41">
          <a:extLst>
            <a:ext uri="{FF2B5EF4-FFF2-40B4-BE49-F238E27FC236}">
              <a16:creationId xmlns:a16="http://schemas.microsoft.com/office/drawing/2014/main" id="{7AE1E64E-9FC2-4198-B20E-FDF6A048765B}"/>
            </a:ext>
          </a:extLst>
        </xdr:cNvPr>
        <xdr:cNvSpPr txBox="1"/>
      </xdr:nvSpPr>
      <xdr:spPr>
        <a:xfrm>
          <a:off x="25298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xdr:row>
      <xdr:rowOff>0</xdr:rowOff>
    </xdr:from>
    <xdr:ext cx="192763" cy="264560"/>
    <xdr:sp macro="" textlink="">
      <xdr:nvSpPr>
        <xdr:cNvPr id="43" name="TextBox 42">
          <a:extLst>
            <a:ext uri="{FF2B5EF4-FFF2-40B4-BE49-F238E27FC236}">
              <a16:creationId xmlns:a16="http://schemas.microsoft.com/office/drawing/2014/main" id="{B68D625F-F542-4808-BCEC-50E38BFC32A6}"/>
            </a:ext>
          </a:extLst>
        </xdr:cNvPr>
        <xdr:cNvSpPr txBox="1"/>
      </xdr:nvSpPr>
      <xdr:spPr>
        <a:xfrm>
          <a:off x="2529840"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36</xdr:row>
      <xdr:rowOff>0</xdr:rowOff>
    </xdr:from>
    <xdr:ext cx="192763" cy="303466"/>
    <xdr:sp macro="" textlink="">
      <xdr:nvSpPr>
        <xdr:cNvPr id="44" name="TextBox 43">
          <a:extLst>
            <a:ext uri="{FF2B5EF4-FFF2-40B4-BE49-F238E27FC236}">
              <a16:creationId xmlns:a16="http://schemas.microsoft.com/office/drawing/2014/main" id="{6B9BC123-1939-40E9-8515-A44E6B631267}"/>
            </a:ext>
          </a:extLst>
        </xdr:cNvPr>
        <xdr:cNvSpPr txBox="1"/>
      </xdr:nvSpPr>
      <xdr:spPr>
        <a:xfrm>
          <a:off x="2529840" y="3724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37</xdr:row>
      <xdr:rowOff>0</xdr:rowOff>
    </xdr:from>
    <xdr:ext cx="192763" cy="264560"/>
    <xdr:sp macro="" textlink="">
      <xdr:nvSpPr>
        <xdr:cNvPr id="45" name="TextBox 44">
          <a:extLst>
            <a:ext uri="{FF2B5EF4-FFF2-40B4-BE49-F238E27FC236}">
              <a16:creationId xmlns:a16="http://schemas.microsoft.com/office/drawing/2014/main" id="{AAD1F8BD-A814-4D9C-B81F-C90610A21274}"/>
            </a:ext>
          </a:extLst>
        </xdr:cNvPr>
        <xdr:cNvSpPr txBox="1"/>
      </xdr:nvSpPr>
      <xdr:spPr>
        <a:xfrm>
          <a:off x="25298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37</xdr:row>
      <xdr:rowOff>0</xdr:rowOff>
    </xdr:from>
    <xdr:ext cx="192763" cy="264560"/>
    <xdr:sp macro="" textlink="">
      <xdr:nvSpPr>
        <xdr:cNvPr id="46" name="TextBox 45">
          <a:extLst>
            <a:ext uri="{FF2B5EF4-FFF2-40B4-BE49-F238E27FC236}">
              <a16:creationId xmlns:a16="http://schemas.microsoft.com/office/drawing/2014/main" id="{91BEB0F4-E2B5-4299-A836-89EC31FABD72}"/>
            </a:ext>
          </a:extLst>
        </xdr:cNvPr>
        <xdr:cNvSpPr txBox="1"/>
      </xdr:nvSpPr>
      <xdr:spPr>
        <a:xfrm>
          <a:off x="25298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47" name="TextBox 46">
          <a:extLst>
            <a:ext uri="{FF2B5EF4-FFF2-40B4-BE49-F238E27FC236}">
              <a16:creationId xmlns:a16="http://schemas.microsoft.com/office/drawing/2014/main" id="{790C9680-1E89-47BD-ABBC-2947D4463D8E}"/>
            </a:ext>
          </a:extLst>
        </xdr:cNvPr>
        <xdr:cNvSpPr txBox="1"/>
      </xdr:nvSpPr>
      <xdr:spPr>
        <a:xfrm>
          <a:off x="25298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48" name="TextBox 47">
          <a:extLst>
            <a:ext uri="{FF2B5EF4-FFF2-40B4-BE49-F238E27FC236}">
              <a16:creationId xmlns:a16="http://schemas.microsoft.com/office/drawing/2014/main" id="{9431DC9A-7BA5-4D19-A0FC-F8F212579399}"/>
            </a:ext>
          </a:extLst>
        </xdr:cNvPr>
        <xdr:cNvSpPr txBox="1"/>
      </xdr:nvSpPr>
      <xdr:spPr>
        <a:xfrm>
          <a:off x="25298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39</xdr:row>
      <xdr:rowOff>0</xdr:rowOff>
    </xdr:from>
    <xdr:ext cx="192763" cy="264560"/>
    <xdr:sp macro="" textlink="">
      <xdr:nvSpPr>
        <xdr:cNvPr id="49" name="TextBox 48">
          <a:extLst>
            <a:ext uri="{FF2B5EF4-FFF2-40B4-BE49-F238E27FC236}">
              <a16:creationId xmlns:a16="http://schemas.microsoft.com/office/drawing/2014/main" id="{5CCC98FC-53CA-4891-82CA-11E275D848DB}"/>
            </a:ext>
          </a:extLst>
        </xdr:cNvPr>
        <xdr:cNvSpPr txBox="1"/>
      </xdr:nvSpPr>
      <xdr:spPr>
        <a:xfrm>
          <a:off x="25298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39</xdr:row>
      <xdr:rowOff>0</xdr:rowOff>
    </xdr:from>
    <xdr:ext cx="192763" cy="264560"/>
    <xdr:sp macro="" textlink="">
      <xdr:nvSpPr>
        <xdr:cNvPr id="50" name="TextBox 49">
          <a:extLst>
            <a:ext uri="{FF2B5EF4-FFF2-40B4-BE49-F238E27FC236}">
              <a16:creationId xmlns:a16="http://schemas.microsoft.com/office/drawing/2014/main" id="{B33277C5-759D-4568-93CF-7BEC6F3F7C46}"/>
            </a:ext>
          </a:extLst>
        </xdr:cNvPr>
        <xdr:cNvSpPr txBox="1"/>
      </xdr:nvSpPr>
      <xdr:spPr>
        <a:xfrm>
          <a:off x="25298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40</xdr:row>
      <xdr:rowOff>0</xdr:rowOff>
    </xdr:from>
    <xdr:ext cx="192763" cy="264560"/>
    <xdr:sp macro="" textlink="">
      <xdr:nvSpPr>
        <xdr:cNvPr id="51" name="TextBox 50">
          <a:extLst>
            <a:ext uri="{FF2B5EF4-FFF2-40B4-BE49-F238E27FC236}">
              <a16:creationId xmlns:a16="http://schemas.microsoft.com/office/drawing/2014/main" id="{72FA7F3F-4B42-4946-BCE6-2EE73D1E73CE}"/>
            </a:ext>
          </a:extLst>
        </xdr:cNvPr>
        <xdr:cNvSpPr txBox="1"/>
      </xdr:nvSpPr>
      <xdr:spPr>
        <a:xfrm>
          <a:off x="25298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40</xdr:row>
      <xdr:rowOff>0</xdr:rowOff>
    </xdr:from>
    <xdr:ext cx="192763" cy="264560"/>
    <xdr:sp macro="" textlink="">
      <xdr:nvSpPr>
        <xdr:cNvPr id="52" name="TextBox 51">
          <a:extLst>
            <a:ext uri="{FF2B5EF4-FFF2-40B4-BE49-F238E27FC236}">
              <a16:creationId xmlns:a16="http://schemas.microsoft.com/office/drawing/2014/main" id="{FD0E7A94-65C5-4BBA-92A9-31514133707D}"/>
            </a:ext>
          </a:extLst>
        </xdr:cNvPr>
        <xdr:cNvSpPr txBox="1"/>
      </xdr:nvSpPr>
      <xdr:spPr>
        <a:xfrm>
          <a:off x="25298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41</xdr:row>
      <xdr:rowOff>0</xdr:rowOff>
    </xdr:from>
    <xdr:ext cx="192763" cy="264560"/>
    <xdr:sp macro="" textlink="">
      <xdr:nvSpPr>
        <xdr:cNvPr id="53" name="TextBox 52">
          <a:extLst>
            <a:ext uri="{FF2B5EF4-FFF2-40B4-BE49-F238E27FC236}">
              <a16:creationId xmlns:a16="http://schemas.microsoft.com/office/drawing/2014/main" id="{B62D55B7-E75D-4D5B-8D20-F347D8AAD6DC}"/>
            </a:ext>
          </a:extLst>
        </xdr:cNvPr>
        <xdr:cNvSpPr txBox="1"/>
      </xdr:nvSpPr>
      <xdr:spPr>
        <a:xfrm>
          <a:off x="25298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41</xdr:row>
      <xdr:rowOff>0</xdr:rowOff>
    </xdr:from>
    <xdr:ext cx="192763" cy="264560"/>
    <xdr:sp macro="" textlink="">
      <xdr:nvSpPr>
        <xdr:cNvPr id="54" name="TextBox 53">
          <a:extLst>
            <a:ext uri="{FF2B5EF4-FFF2-40B4-BE49-F238E27FC236}">
              <a16:creationId xmlns:a16="http://schemas.microsoft.com/office/drawing/2014/main" id="{4FF94D83-0392-4277-9818-21CB8734315A}"/>
            </a:ext>
          </a:extLst>
        </xdr:cNvPr>
        <xdr:cNvSpPr txBox="1"/>
      </xdr:nvSpPr>
      <xdr:spPr>
        <a:xfrm>
          <a:off x="25298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34</xdr:row>
      <xdr:rowOff>0</xdr:rowOff>
    </xdr:from>
    <xdr:ext cx="184731" cy="264560"/>
    <xdr:sp macro="" textlink="">
      <xdr:nvSpPr>
        <xdr:cNvPr id="55" name="TextBox 54">
          <a:extLst>
            <a:ext uri="{FF2B5EF4-FFF2-40B4-BE49-F238E27FC236}">
              <a16:creationId xmlns:a16="http://schemas.microsoft.com/office/drawing/2014/main" id="{88EA0850-63F1-4814-AF86-19FE26EBD83D}"/>
            </a:ext>
          </a:extLst>
        </xdr:cNvPr>
        <xdr:cNvSpPr txBox="1"/>
      </xdr:nvSpPr>
      <xdr:spPr>
        <a:xfrm>
          <a:off x="314325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xdr:row>
      <xdr:rowOff>0</xdr:rowOff>
    </xdr:from>
    <xdr:ext cx="184731" cy="264560"/>
    <xdr:sp macro="" textlink="">
      <xdr:nvSpPr>
        <xdr:cNvPr id="56" name="TextBox 55">
          <a:extLst>
            <a:ext uri="{FF2B5EF4-FFF2-40B4-BE49-F238E27FC236}">
              <a16:creationId xmlns:a16="http://schemas.microsoft.com/office/drawing/2014/main" id="{EE36EDFE-D9E8-44E8-91DA-89D6B1FE7A0E}"/>
            </a:ext>
          </a:extLst>
        </xdr:cNvPr>
        <xdr:cNvSpPr txBox="1"/>
      </xdr:nvSpPr>
      <xdr:spPr>
        <a:xfrm>
          <a:off x="3143250"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36</xdr:row>
      <xdr:rowOff>0</xdr:rowOff>
    </xdr:from>
    <xdr:ext cx="184731" cy="303466"/>
    <xdr:sp macro="" textlink="">
      <xdr:nvSpPr>
        <xdr:cNvPr id="57" name="TextBox 56">
          <a:extLst>
            <a:ext uri="{FF2B5EF4-FFF2-40B4-BE49-F238E27FC236}">
              <a16:creationId xmlns:a16="http://schemas.microsoft.com/office/drawing/2014/main" id="{DBB42C3D-4B3C-4314-942B-DA1E3A2A2C01}"/>
            </a:ext>
          </a:extLst>
        </xdr:cNvPr>
        <xdr:cNvSpPr txBox="1"/>
      </xdr:nvSpPr>
      <xdr:spPr>
        <a:xfrm>
          <a:off x="3143250"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37</xdr:row>
      <xdr:rowOff>0</xdr:rowOff>
    </xdr:from>
    <xdr:ext cx="184731" cy="264560"/>
    <xdr:sp macro="" textlink="">
      <xdr:nvSpPr>
        <xdr:cNvPr id="58" name="TextBox 57">
          <a:extLst>
            <a:ext uri="{FF2B5EF4-FFF2-40B4-BE49-F238E27FC236}">
              <a16:creationId xmlns:a16="http://schemas.microsoft.com/office/drawing/2014/main" id="{E0777B2D-97C5-4D92-A32C-B781A9EC5A98}"/>
            </a:ext>
          </a:extLst>
        </xdr:cNvPr>
        <xdr:cNvSpPr txBox="1"/>
      </xdr:nvSpPr>
      <xdr:spPr>
        <a:xfrm>
          <a:off x="314325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37</xdr:row>
      <xdr:rowOff>0</xdr:rowOff>
    </xdr:from>
    <xdr:ext cx="184731" cy="264560"/>
    <xdr:sp macro="" textlink="">
      <xdr:nvSpPr>
        <xdr:cNvPr id="59" name="TextBox 58">
          <a:extLst>
            <a:ext uri="{FF2B5EF4-FFF2-40B4-BE49-F238E27FC236}">
              <a16:creationId xmlns:a16="http://schemas.microsoft.com/office/drawing/2014/main" id="{869E4DD2-0BF1-4B98-B07E-00A736A37FB4}"/>
            </a:ext>
          </a:extLst>
        </xdr:cNvPr>
        <xdr:cNvSpPr txBox="1"/>
      </xdr:nvSpPr>
      <xdr:spPr>
        <a:xfrm>
          <a:off x="314325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38</xdr:row>
      <xdr:rowOff>0</xdr:rowOff>
    </xdr:from>
    <xdr:ext cx="184731" cy="264560"/>
    <xdr:sp macro="" textlink="">
      <xdr:nvSpPr>
        <xdr:cNvPr id="60" name="TextBox 59">
          <a:extLst>
            <a:ext uri="{FF2B5EF4-FFF2-40B4-BE49-F238E27FC236}">
              <a16:creationId xmlns:a16="http://schemas.microsoft.com/office/drawing/2014/main" id="{FCA02834-13FC-4A86-9CEB-B04A2FE5679E}"/>
            </a:ext>
          </a:extLst>
        </xdr:cNvPr>
        <xdr:cNvSpPr txBox="1"/>
      </xdr:nvSpPr>
      <xdr:spPr>
        <a:xfrm>
          <a:off x="3143250"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38</xdr:row>
      <xdr:rowOff>0</xdr:rowOff>
    </xdr:from>
    <xdr:ext cx="184731" cy="264560"/>
    <xdr:sp macro="" textlink="">
      <xdr:nvSpPr>
        <xdr:cNvPr id="61" name="TextBox 60">
          <a:extLst>
            <a:ext uri="{FF2B5EF4-FFF2-40B4-BE49-F238E27FC236}">
              <a16:creationId xmlns:a16="http://schemas.microsoft.com/office/drawing/2014/main" id="{45B6E7ED-F662-4525-8D4C-49B31E2B49FF}"/>
            </a:ext>
          </a:extLst>
        </xdr:cNvPr>
        <xdr:cNvSpPr txBox="1"/>
      </xdr:nvSpPr>
      <xdr:spPr>
        <a:xfrm>
          <a:off x="3143250"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39</xdr:row>
      <xdr:rowOff>0</xdr:rowOff>
    </xdr:from>
    <xdr:ext cx="184731" cy="264560"/>
    <xdr:sp macro="" textlink="">
      <xdr:nvSpPr>
        <xdr:cNvPr id="62" name="TextBox 61">
          <a:extLst>
            <a:ext uri="{FF2B5EF4-FFF2-40B4-BE49-F238E27FC236}">
              <a16:creationId xmlns:a16="http://schemas.microsoft.com/office/drawing/2014/main" id="{AB72E3D3-17A4-42B6-ABB8-E41AA9CB3D56}"/>
            </a:ext>
          </a:extLst>
        </xdr:cNvPr>
        <xdr:cNvSpPr txBox="1"/>
      </xdr:nvSpPr>
      <xdr:spPr>
        <a:xfrm>
          <a:off x="3143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39</xdr:row>
      <xdr:rowOff>0</xdr:rowOff>
    </xdr:from>
    <xdr:ext cx="184731" cy="264560"/>
    <xdr:sp macro="" textlink="">
      <xdr:nvSpPr>
        <xdr:cNvPr id="63" name="TextBox 62">
          <a:extLst>
            <a:ext uri="{FF2B5EF4-FFF2-40B4-BE49-F238E27FC236}">
              <a16:creationId xmlns:a16="http://schemas.microsoft.com/office/drawing/2014/main" id="{A02478B0-32BC-4507-848C-E8903DEB3BFC}"/>
            </a:ext>
          </a:extLst>
        </xdr:cNvPr>
        <xdr:cNvSpPr txBox="1"/>
      </xdr:nvSpPr>
      <xdr:spPr>
        <a:xfrm>
          <a:off x="3143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40</xdr:row>
      <xdr:rowOff>0</xdr:rowOff>
    </xdr:from>
    <xdr:ext cx="184731" cy="264560"/>
    <xdr:sp macro="" textlink="">
      <xdr:nvSpPr>
        <xdr:cNvPr id="64" name="TextBox 63">
          <a:extLst>
            <a:ext uri="{FF2B5EF4-FFF2-40B4-BE49-F238E27FC236}">
              <a16:creationId xmlns:a16="http://schemas.microsoft.com/office/drawing/2014/main" id="{5E3D8334-56D6-4EF4-A93B-B9A5040D21E9}"/>
            </a:ext>
          </a:extLst>
        </xdr:cNvPr>
        <xdr:cNvSpPr txBox="1"/>
      </xdr:nvSpPr>
      <xdr:spPr>
        <a:xfrm>
          <a:off x="3143250"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40</xdr:row>
      <xdr:rowOff>0</xdr:rowOff>
    </xdr:from>
    <xdr:ext cx="184731" cy="264560"/>
    <xdr:sp macro="" textlink="">
      <xdr:nvSpPr>
        <xdr:cNvPr id="65" name="TextBox 64">
          <a:extLst>
            <a:ext uri="{FF2B5EF4-FFF2-40B4-BE49-F238E27FC236}">
              <a16:creationId xmlns:a16="http://schemas.microsoft.com/office/drawing/2014/main" id="{DEAC9FF8-8B52-498C-9560-E08A003E8078}"/>
            </a:ext>
          </a:extLst>
        </xdr:cNvPr>
        <xdr:cNvSpPr txBox="1"/>
      </xdr:nvSpPr>
      <xdr:spPr>
        <a:xfrm>
          <a:off x="3143250"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66" name="TextBox 65">
          <a:extLst>
            <a:ext uri="{FF2B5EF4-FFF2-40B4-BE49-F238E27FC236}">
              <a16:creationId xmlns:a16="http://schemas.microsoft.com/office/drawing/2014/main" id="{70403871-0E21-4DCE-B887-605FDA84706F}"/>
            </a:ext>
          </a:extLst>
        </xdr:cNvPr>
        <xdr:cNvSpPr txBox="1"/>
      </xdr:nvSpPr>
      <xdr:spPr>
        <a:xfrm>
          <a:off x="3143250"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67" name="TextBox 66">
          <a:extLst>
            <a:ext uri="{FF2B5EF4-FFF2-40B4-BE49-F238E27FC236}">
              <a16:creationId xmlns:a16="http://schemas.microsoft.com/office/drawing/2014/main" id="{84E7803D-A7EB-4639-B463-A82BE8BF05D5}"/>
            </a:ext>
          </a:extLst>
        </xdr:cNvPr>
        <xdr:cNvSpPr txBox="1"/>
      </xdr:nvSpPr>
      <xdr:spPr>
        <a:xfrm>
          <a:off x="3143250"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34</xdr:row>
      <xdr:rowOff>0</xdr:rowOff>
    </xdr:from>
    <xdr:ext cx="184731" cy="264560"/>
    <xdr:sp macro="" textlink="">
      <xdr:nvSpPr>
        <xdr:cNvPr id="68" name="TextBox 67">
          <a:extLst>
            <a:ext uri="{FF2B5EF4-FFF2-40B4-BE49-F238E27FC236}">
              <a16:creationId xmlns:a16="http://schemas.microsoft.com/office/drawing/2014/main" id="{F4237366-4F36-46A8-A02D-D74B75929222}"/>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xdr:row>
      <xdr:rowOff>0</xdr:rowOff>
    </xdr:from>
    <xdr:ext cx="184731" cy="264560"/>
    <xdr:sp macro="" textlink="">
      <xdr:nvSpPr>
        <xdr:cNvPr id="69" name="TextBox 68">
          <a:extLst>
            <a:ext uri="{FF2B5EF4-FFF2-40B4-BE49-F238E27FC236}">
              <a16:creationId xmlns:a16="http://schemas.microsoft.com/office/drawing/2014/main" id="{DBA83541-A7F5-481C-9DF7-41EE7384F983}"/>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36</xdr:row>
      <xdr:rowOff>0</xdr:rowOff>
    </xdr:from>
    <xdr:ext cx="184731" cy="303466"/>
    <xdr:sp macro="" textlink="">
      <xdr:nvSpPr>
        <xdr:cNvPr id="70" name="TextBox 69">
          <a:extLst>
            <a:ext uri="{FF2B5EF4-FFF2-40B4-BE49-F238E27FC236}">
              <a16:creationId xmlns:a16="http://schemas.microsoft.com/office/drawing/2014/main" id="{8295E7F0-BDC9-4FC6-B7D4-701BAACD2EAA}"/>
            </a:ext>
          </a:extLst>
        </xdr:cNvPr>
        <xdr:cNvSpPr txBox="1"/>
      </xdr:nvSpPr>
      <xdr:spPr>
        <a:xfrm>
          <a:off x="6124575"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37</xdr:row>
      <xdr:rowOff>0</xdr:rowOff>
    </xdr:from>
    <xdr:ext cx="184731" cy="264560"/>
    <xdr:sp macro="" textlink="">
      <xdr:nvSpPr>
        <xdr:cNvPr id="71" name="TextBox 70">
          <a:extLst>
            <a:ext uri="{FF2B5EF4-FFF2-40B4-BE49-F238E27FC236}">
              <a16:creationId xmlns:a16="http://schemas.microsoft.com/office/drawing/2014/main" id="{D0FB57C3-E121-4EF5-9AF2-AD97EE21BDDF}"/>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37</xdr:row>
      <xdr:rowOff>0</xdr:rowOff>
    </xdr:from>
    <xdr:ext cx="184731" cy="264560"/>
    <xdr:sp macro="" textlink="">
      <xdr:nvSpPr>
        <xdr:cNvPr id="72" name="TextBox 71">
          <a:extLst>
            <a:ext uri="{FF2B5EF4-FFF2-40B4-BE49-F238E27FC236}">
              <a16:creationId xmlns:a16="http://schemas.microsoft.com/office/drawing/2014/main" id="{ED3E09B1-3405-4608-9992-D8F7F2F2A3BD}"/>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73" name="TextBox 72">
          <a:extLst>
            <a:ext uri="{FF2B5EF4-FFF2-40B4-BE49-F238E27FC236}">
              <a16:creationId xmlns:a16="http://schemas.microsoft.com/office/drawing/2014/main" id="{B650EACF-B849-47A3-BCAD-6E14DBECDB07}"/>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74" name="TextBox 73">
          <a:extLst>
            <a:ext uri="{FF2B5EF4-FFF2-40B4-BE49-F238E27FC236}">
              <a16:creationId xmlns:a16="http://schemas.microsoft.com/office/drawing/2014/main" id="{EE673519-9781-4318-A28C-082DE5B59449}"/>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75" name="TextBox 74">
          <a:extLst>
            <a:ext uri="{FF2B5EF4-FFF2-40B4-BE49-F238E27FC236}">
              <a16:creationId xmlns:a16="http://schemas.microsoft.com/office/drawing/2014/main" id="{A9F32C1F-34BF-47CF-A72E-F97FD90E8F3F}"/>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76" name="TextBox 75">
          <a:extLst>
            <a:ext uri="{FF2B5EF4-FFF2-40B4-BE49-F238E27FC236}">
              <a16:creationId xmlns:a16="http://schemas.microsoft.com/office/drawing/2014/main" id="{58828DFD-023A-4C93-A1EF-807A7A0E813A}"/>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77" name="TextBox 76">
          <a:extLst>
            <a:ext uri="{FF2B5EF4-FFF2-40B4-BE49-F238E27FC236}">
              <a16:creationId xmlns:a16="http://schemas.microsoft.com/office/drawing/2014/main" id="{75ABC548-176A-4AB9-80A3-FE4B672121D2}"/>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78" name="TextBox 77">
          <a:extLst>
            <a:ext uri="{FF2B5EF4-FFF2-40B4-BE49-F238E27FC236}">
              <a16:creationId xmlns:a16="http://schemas.microsoft.com/office/drawing/2014/main" id="{7736026F-F471-4C51-A6CD-3C8B2D44DF1F}"/>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79" name="TextBox 78">
          <a:extLst>
            <a:ext uri="{FF2B5EF4-FFF2-40B4-BE49-F238E27FC236}">
              <a16:creationId xmlns:a16="http://schemas.microsoft.com/office/drawing/2014/main" id="{881FAD55-F737-4364-A149-E6B0639FCCED}"/>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80" name="TextBox 79">
          <a:extLst>
            <a:ext uri="{FF2B5EF4-FFF2-40B4-BE49-F238E27FC236}">
              <a16:creationId xmlns:a16="http://schemas.microsoft.com/office/drawing/2014/main" id="{49E0191E-781D-45DE-9D71-69F2066ED8AB}"/>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34</xdr:row>
      <xdr:rowOff>0</xdr:rowOff>
    </xdr:from>
    <xdr:ext cx="192763" cy="264560"/>
    <xdr:sp macro="" textlink="">
      <xdr:nvSpPr>
        <xdr:cNvPr id="81" name="TextBox 80">
          <a:extLst>
            <a:ext uri="{FF2B5EF4-FFF2-40B4-BE49-F238E27FC236}">
              <a16:creationId xmlns:a16="http://schemas.microsoft.com/office/drawing/2014/main" id="{9EF899F0-569B-4BED-BF1D-01544E729AAF}"/>
            </a:ext>
          </a:extLst>
        </xdr:cNvPr>
        <xdr:cNvSpPr txBox="1"/>
      </xdr:nvSpPr>
      <xdr:spPr>
        <a:xfrm>
          <a:off x="31394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34</xdr:row>
      <xdr:rowOff>0</xdr:rowOff>
    </xdr:from>
    <xdr:ext cx="192763" cy="264560"/>
    <xdr:sp macro="" textlink="">
      <xdr:nvSpPr>
        <xdr:cNvPr id="82" name="TextBox 81">
          <a:extLst>
            <a:ext uri="{FF2B5EF4-FFF2-40B4-BE49-F238E27FC236}">
              <a16:creationId xmlns:a16="http://schemas.microsoft.com/office/drawing/2014/main" id="{E824FE77-4A7D-48EB-B38C-50A80F441560}"/>
            </a:ext>
          </a:extLst>
        </xdr:cNvPr>
        <xdr:cNvSpPr txBox="1"/>
      </xdr:nvSpPr>
      <xdr:spPr>
        <a:xfrm>
          <a:off x="61207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34</xdr:row>
      <xdr:rowOff>0</xdr:rowOff>
    </xdr:from>
    <xdr:ext cx="192763" cy="264560"/>
    <xdr:sp macro="" textlink="">
      <xdr:nvSpPr>
        <xdr:cNvPr id="83" name="TextBox 82">
          <a:extLst>
            <a:ext uri="{FF2B5EF4-FFF2-40B4-BE49-F238E27FC236}">
              <a16:creationId xmlns:a16="http://schemas.microsoft.com/office/drawing/2014/main" id="{4A3D9DC4-0166-4649-B2A7-77E8D9FA21EC}"/>
            </a:ext>
          </a:extLst>
        </xdr:cNvPr>
        <xdr:cNvSpPr txBox="1"/>
      </xdr:nvSpPr>
      <xdr:spPr>
        <a:xfrm>
          <a:off x="92640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35</xdr:row>
      <xdr:rowOff>0</xdr:rowOff>
    </xdr:from>
    <xdr:ext cx="183125" cy="264560"/>
    <xdr:sp macro="" textlink="">
      <xdr:nvSpPr>
        <xdr:cNvPr id="84" name="TextBox 83">
          <a:extLst>
            <a:ext uri="{FF2B5EF4-FFF2-40B4-BE49-F238E27FC236}">
              <a16:creationId xmlns:a16="http://schemas.microsoft.com/office/drawing/2014/main" id="{799260CF-73F0-437E-B244-731F202549AB}"/>
            </a:ext>
          </a:extLst>
        </xdr:cNvPr>
        <xdr:cNvSpPr txBox="1"/>
      </xdr:nvSpPr>
      <xdr:spPr>
        <a:xfrm>
          <a:off x="2529840" y="3581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35</xdr:row>
      <xdr:rowOff>0</xdr:rowOff>
    </xdr:from>
    <xdr:ext cx="184731" cy="271710"/>
    <xdr:sp macro="" textlink="">
      <xdr:nvSpPr>
        <xdr:cNvPr id="85" name="TextBox 84">
          <a:extLst>
            <a:ext uri="{FF2B5EF4-FFF2-40B4-BE49-F238E27FC236}">
              <a16:creationId xmlns:a16="http://schemas.microsoft.com/office/drawing/2014/main" id="{88F601FB-4011-4035-A708-F0A8054EDBE1}"/>
            </a:ext>
          </a:extLst>
        </xdr:cNvPr>
        <xdr:cNvSpPr txBox="1"/>
      </xdr:nvSpPr>
      <xdr:spPr>
        <a:xfrm>
          <a:off x="1102995" y="3581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2</xdr:col>
      <xdr:colOff>3139440</xdr:colOff>
      <xdr:row>24</xdr:row>
      <xdr:rowOff>0</xdr:rowOff>
    </xdr:from>
    <xdr:ext cx="192763" cy="264560"/>
    <xdr:sp macro="" textlink="">
      <xdr:nvSpPr>
        <xdr:cNvPr id="2" name="TextBox 1">
          <a:extLst>
            <a:ext uri="{FF2B5EF4-FFF2-40B4-BE49-F238E27FC236}">
              <a16:creationId xmlns:a16="http://schemas.microsoft.com/office/drawing/2014/main" id="{C2309043-8DB9-4EF6-B7DB-2FD8837BCD30}"/>
            </a:ext>
          </a:extLst>
        </xdr:cNvPr>
        <xdr:cNvSpPr txBox="1"/>
      </xdr:nvSpPr>
      <xdr:spPr>
        <a:xfrm>
          <a:off x="31394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3" name="TextBox 2">
          <a:extLst>
            <a:ext uri="{FF2B5EF4-FFF2-40B4-BE49-F238E27FC236}">
              <a16:creationId xmlns:a16="http://schemas.microsoft.com/office/drawing/2014/main" id="{DB585CD9-1FAE-4DEF-A480-0E088F6D80BF}"/>
            </a:ext>
          </a:extLst>
        </xdr:cNvPr>
        <xdr:cNvSpPr txBox="1"/>
      </xdr:nvSpPr>
      <xdr:spPr>
        <a:xfrm>
          <a:off x="3139440"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303466"/>
    <xdr:sp macro="" textlink="">
      <xdr:nvSpPr>
        <xdr:cNvPr id="4" name="TextBox 3">
          <a:extLst>
            <a:ext uri="{FF2B5EF4-FFF2-40B4-BE49-F238E27FC236}">
              <a16:creationId xmlns:a16="http://schemas.microsoft.com/office/drawing/2014/main" id="{BB1F98C9-E40C-4CCA-ADF7-065A160AB9F9}"/>
            </a:ext>
          </a:extLst>
        </xdr:cNvPr>
        <xdr:cNvSpPr txBox="1"/>
      </xdr:nvSpPr>
      <xdr:spPr>
        <a:xfrm>
          <a:off x="3139440" y="3724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27</xdr:row>
      <xdr:rowOff>0</xdr:rowOff>
    </xdr:from>
    <xdr:ext cx="192763" cy="264560"/>
    <xdr:sp macro="" textlink="">
      <xdr:nvSpPr>
        <xdr:cNvPr id="5" name="TextBox 4">
          <a:extLst>
            <a:ext uri="{FF2B5EF4-FFF2-40B4-BE49-F238E27FC236}">
              <a16:creationId xmlns:a16="http://schemas.microsoft.com/office/drawing/2014/main" id="{F648C0EA-E468-415C-93EE-DAD3EEEB35F3}"/>
            </a:ext>
          </a:extLst>
        </xdr:cNvPr>
        <xdr:cNvSpPr txBox="1"/>
      </xdr:nvSpPr>
      <xdr:spPr>
        <a:xfrm>
          <a:off x="31394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27</xdr:row>
      <xdr:rowOff>0</xdr:rowOff>
    </xdr:from>
    <xdr:ext cx="192763" cy="264560"/>
    <xdr:sp macro="" textlink="">
      <xdr:nvSpPr>
        <xdr:cNvPr id="6" name="TextBox 5">
          <a:extLst>
            <a:ext uri="{FF2B5EF4-FFF2-40B4-BE49-F238E27FC236}">
              <a16:creationId xmlns:a16="http://schemas.microsoft.com/office/drawing/2014/main" id="{BA48A3DF-3F46-4B21-90B2-91F63DA42550}"/>
            </a:ext>
          </a:extLst>
        </xdr:cNvPr>
        <xdr:cNvSpPr txBox="1"/>
      </xdr:nvSpPr>
      <xdr:spPr>
        <a:xfrm>
          <a:off x="31394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28</xdr:row>
      <xdr:rowOff>0</xdr:rowOff>
    </xdr:from>
    <xdr:ext cx="192763" cy="264560"/>
    <xdr:sp macro="" textlink="">
      <xdr:nvSpPr>
        <xdr:cNvPr id="7" name="TextBox 6">
          <a:extLst>
            <a:ext uri="{FF2B5EF4-FFF2-40B4-BE49-F238E27FC236}">
              <a16:creationId xmlns:a16="http://schemas.microsoft.com/office/drawing/2014/main" id="{A6D30134-EB7A-4B2A-8C74-46CF094CDE10}"/>
            </a:ext>
          </a:extLst>
        </xdr:cNvPr>
        <xdr:cNvSpPr txBox="1"/>
      </xdr:nvSpPr>
      <xdr:spPr>
        <a:xfrm>
          <a:off x="31394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28</xdr:row>
      <xdr:rowOff>0</xdr:rowOff>
    </xdr:from>
    <xdr:ext cx="192763" cy="264560"/>
    <xdr:sp macro="" textlink="">
      <xdr:nvSpPr>
        <xdr:cNvPr id="8" name="TextBox 7">
          <a:extLst>
            <a:ext uri="{FF2B5EF4-FFF2-40B4-BE49-F238E27FC236}">
              <a16:creationId xmlns:a16="http://schemas.microsoft.com/office/drawing/2014/main" id="{3EAA6147-205C-4EC1-A1E8-8E8493FC44F5}"/>
            </a:ext>
          </a:extLst>
        </xdr:cNvPr>
        <xdr:cNvSpPr txBox="1"/>
      </xdr:nvSpPr>
      <xdr:spPr>
        <a:xfrm>
          <a:off x="31394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29</xdr:row>
      <xdr:rowOff>0</xdr:rowOff>
    </xdr:from>
    <xdr:ext cx="192763" cy="264560"/>
    <xdr:sp macro="" textlink="">
      <xdr:nvSpPr>
        <xdr:cNvPr id="9" name="TextBox 8">
          <a:extLst>
            <a:ext uri="{FF2B5EF4-FFF2-40B4-BE49-F238E27FC236}">
              <a16:creationId xmlns:a16="http://schemas.microsoft.com/office/drawing/2014/main" id="{A25FC0EE-36CC-40F5-8E0C-617A6C261B76}"/>
            </a:ext>
          </a:extLst>
        </xdr:cNvPr>
        <xdr:cNvSpPr txBox="1"/>
      </xdr:nvSpPr>
      <xdr:spPr>
        <a:xfrm>
          <a:off x="31394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29</xdr:row>
      <xdr:rowOff>0</xdr:rowOff>
    </xdr:from>
    <xdr:ext cx="192763" cy="264560"/>
    <xdr:sp macro="" textlink="">
      <xdr:nvSpPr>
        <xdr:cNvPr id="10" name="TextBox 9">
          <a:extLst>
            <a:ext uri="{FF2B5EF4-FFF2-40B4-BE49-F238E27FC236}">
              <a16:creationId xmlns:a16="http://schemas.microsoft.com/office/drawing/2014/main" id="{6ACB5138-A604-4F37-B369-6858E6F5ACB7}"/>
            </a:ext>
          </a:extLst>
        </xdr:cNvPr>
        <xdr:cNvSpPr txBox="1"/>
      </xdr:nvSpPr>
      <xdr:spPr>
        <a:xfrm>
          <a:off x="31394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30</xdr:row>
      <xdr:rowOff>0</xdr:rowOff>
    </xdr:from>
    <xdr:ext cx="192763" cy="264560"/>
    <xdr:sp macro="" textlink="">
      <xdr:nvSpPr>
        <xdr:cNvPr id="11" name="TextBox 10">
          <a:extLst>
            <a:ext uri="{FF2B5EF4-FFF2-40B4-BE49-F238E27FC236}">
              <a16:creationId xmlns:a16="http://schemas.microsoft.com/office/drawing/2014/main" id="{DC660BB6-E1D4-45B7-A476-17CFC5F7758E}"/>
            </a:ext>
          </a:extLst>
        </xdr:cNvPr>
        <xdr:cNvSpPr txBox="1"/>
      </xdr:nvSpPr>
      <xdr:spPr>
        <a:xfrm>
          <a:off x="31394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30</xdr:row>
      <xdr:rowOff>0</xdr:rowOff>
    </xdr:from>
    <xdr:ext cx="192763" cy="264560"/>
    <xdr:sp macro="" textlink="">
      <xdr:nvSpPr>
        <xdr:cNvPr id="12" name="TextBox 11">
          <a:extLst>
            <a:ext uri="{FF2B5EF4-FFF2-40B4-BE49-F238E27FC236}">
              <a16:creationId xmlns:a16="http://schemas.microsoft.com/office/drawing/2014/main" id="{CF53CD09-41A4-4842-9BFC-FD8F2C66F3E9}"/>
            </a:ext>
          </a:extLst>
        </xdr:cNvPr>
        <xdr:cNvSpPr txBox="1"/>
      </xdr:nvSpPr>
      <xdr:spPr>
        <a:xfrm>
          <a:off x="31394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31</xdr:row>
      <xdr:rowOff>0</xdr:rowOff>
    </xdr:from>
    <xdr:ext cx="192763" cy="264560"/>
    <xdr:sp macro="" textlink="">
      <xdr:nvSpPr>
        <xdr:cNvPr id="13" name="TextBox 12">
          <a:extLst>
            <a:ext uri="{FF2B5EF4-FFF2-40B4-BE49-F238E27FC236}">
              <a16:creationId xmlns:a16="http://schemas.microsoft.com/office/drawing/2014/main" id="{FDE5A589-4EF1-440F-AD12-FF59FDEAF643}"/>
            </a:ext>
          </a:extLst>
        </xdr:cNvPr>
        <xdr:cNvSpPr txBox="1"/>
      </xdr:nvSpPr>
      <xdr:spPr>
        <a:xfrm>
          <a:off x="31394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31</xdr:row>
      <xdr:rowOff>0</xdr:rowOff>
    </xdr:from>
    <xdr:ext cx="192763" cy="264560"/>
    <xdr:sp macro="" textlink="">
      <xdr:nvSpPr>
        <xdr:cNvPr id="14" name="TextBox 13">
          <a:extLst>
            <a:ext uri="{FF2B5EF4-FFF2-40B4-BE49-F238E27FC236}">
              <a16:creationId xmlns:a16="http://schemas.microsoft.com/office/drawing/2014/main" id="{F46D471E-9539-47A9-962B-AB478128E243}"/>
            </a:ext>
          </a:extLst>
        </xdr:cNvPr>
        <xdr:cNvSpPr txBox="1"/>
      </xdr:nvSpPr>
      <xdr:spPr>
        <a:xfrm>
          <a:off x="31394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15" name="TextBox 14">
          <a:extLst>
            <a:ext uri="{FF2B5EF4-FFF2-40B4-BE49-F238E27FC236}">
              <a16:creationId xmlns:a16="http://schemas.microsoft.com/office/drawing/2014/main" id="{83420CB3-99F7-4DA3-9148-F3C03F217FCE}"/>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16" name="TextBox 15">
          <a:extLst>
            <a:ext uri="{FF2B5EF4-FFF2-40B4-BE49-F238E27FC236}">
              <a16:creationId xmlns:a16="http://schemas.microsoft.com/office/drawing/2014/main" id="{E96A2876-1581-4EFE-A210-D7AF290FAC1D}"/>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303466"/>
    <xdr:sp macro="" textlink="">
      <xdr:nvSpPr>
        <xdr:cNvPr id="17" name="TextBox 16">
          <a:extLst>
            <a:ext uri="{FF2B5EF4-FFF2-40B4-BE49-F238E27FC236}">
              <a16:creationId xmlns:a16="http://schemas.microsoft.com/office/drawing/2014/main" id="{4642F922-FBB7-416C-845C-D40DD4F2B28C}"/>
            </a:ext>
          </a:extLst>
        </xdr:cNvPr>
        <xdr:cNvSpPr txBox="1"/>
      </xdr:nvSpPr>
      <xdr:spPr>
        <a:xfrm>
          <a:off x="6124575"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18" name="TextBox 17">
          <a:extLst>
            <a:ext uri="{FF2B5EF4-FFF2-40B4-BE49-F238E27FC236}">
              <a16:creationId xmlns:a16="http://schemas.microsoft.com/office/drawing/2014/main" id="{7E9856BD-52B1-4D0A-983D-B707605B9248}"/>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19" name="TextBox 18">
          <a:extLst>
            <a:ext uri="{FF2B5EF4-FFF2-40B4-BE49-F238E27FC236}">
              <a16:creationId xmlns:a16="http://schemas.microsoft.com/office/drawing/2014/main" id="{9BE54698-AC14-4598-99B0-A5F0A2749413}"/>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20" name="TextBox 19">
          <a:extLst>
            <a:ext uri="{FF2B5EF4-FFF2-40B4-BE49-F238E27FC236}">
              <a16:creationId xmlns:a16="http://schemas.microsoft.com/office/drawing/2014/main" id="{C26B4E9E-915E-47E1-BFA0-4B16BF704940}"/>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21" name="TextBox 20">
          <a:extLst>
            <a:ext uri="{FF2B5EF4-FFF2-40B4-BE49-F238E27FC236}">
              <a16:creationId xmlns:a16="http://schemas.microsoft.com/office/drawing/2014/main" id="{2DB50152-3775-4519-9D16-7BAA016E95CD}"/>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22" name="TextBox 21">
          <a:extLst>
            <a:ext uri="{FF2B5EF4-FFF2-40B4-BE49-F238E27FC236}">
              <a16:creationId xmlns:a16="http://schemas.microsoft.com/office/drawing/2014/main" id="{EF499A6E-F13E-489B-8382-FBC80EE07EA8}"/>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23" name="TextBox 22">
          <a:extLst>
            <a:ext uri="{FF2B5EF4-FFF2-40B4-BE49-F238E27FC236}">
              <a16:creationId xmlns:a16="http://schemas.microsoft.com/office/drawing/2014/main" id="{5A709702-46A3-4F96-B098-0FEABFB5E780}"/>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24" name="TextBox 23">
          <a:extLst>
            <a:ext uri="{FF2B5EF4-FFF2-40B4-BE49-F238E27FC236}">
              <a16:creationId xmlns:a16="http://schemas.microsoft.com/office/drawing/2014/main" id="{40853F86-EF88-4473-B28E-F550E77067B9}"/>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25" name="TextBox 24">
          <a:extLst>
            <a:ext uri="{FF2B5EF4-FFF2-40B4-BE49-F238E27FC236}">
              <a16:creationId xmlns:a16="http://schemas.microsoft.com/office/drawing/2014/main" id="{A0CB52D8-F273-4BE9-A7FD-44160FD54A1E}"/>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26" name="TextBox 25">
          <a:extLst>
            <a:ext uri="{FF2B5EF4-FFF2-40B4-BE49-F238E27FC236}">
              <a16:creationId xmlns:a16="http://schemas.microsoft.com/office/drawing/2014/main" id="{97EA0FEF-35A8-4A7A-A746-4488C46E0DCD}"/>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27" name="TextBox 26">
          <a:extLst>
            <a:ext uri="{FF2B5EF4-FFF2-40B4-BE49-F238E27FC236}">
              <a16:creationId xmlns:a16="http://schemas.microsoft.com/office/drawing/2014/main" id="{221B91F8-67B6-4F03-9C20-E6B3257A8C98}"/>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28" name="TextBox 27">
          <a:extLst>
            <a:ext uri="{FF2B5EF4-FFF2-40B4-BE49-F238E27FC236}">
              <a16:creationId xmlns:a16="http://schemas.microsoft.com/office/drawing/2014/main" id="{18F37BA5-436B-400B-A0D5-B4ACE3C6A47B}"/>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29" name="TextBox 28">
          <a:extLst>
            <a:ext uri="{FF2B5EF4-FFF2-40B4-BE49-F238E27FC236}">
              <a16:creationId xmlns:a16="http://schemas.microsoft.com/office/drawing/2014/main" id="{72E84D04-A37D-4619-8885-AAC0832C85D4}"/>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28</xdr:row>
      <xdr:rowOff>0</xdr:rowOff>
    </xdr:from>
    <xdr:ext cx="184731" cy="264560"/>
    <xdr:sp macro="" textlink="">
      <xdr:nvSpPr>
        <xdr:cNvPr id="30" name="TextBox 29">
          <a:extLst>
            <a:ext uri="{FF2B5EF4-FFF2-40B4-BE49-F238E27FC236}">
              <a16:creationId xmlns:a16="http://schemas.microsoft.com/office/drawing/2014/main" id="{8FE02E6A-D5F7-4500-B84A-4CEDC44C5D6F}"/>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28</xdr:row>
      <xdr:rowOff>0</xdr:rowOff>
    </xdr:from>
    <xdr:ext cx="184731" cy="264560"/>
    <xdr:sp macro="" textlink="">
      <xdr:nvSpPr>
        <xdr:cNvPr id="31" name="TextBox 30">
          <a:extLst>
            <a:ext uri="{FF2B5EF4-FFF2-40B4-BE49-F238E27FC236}">
              <a16:creationId xmlns:a16="http://schemas.microsoft.com/office/drawing/2014/main" id="{F38DBEB8-0DCE-4747-BC2B-909D9D5A690D}"/>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29</xdr:row>
      <xdr:rowOff>0</xdr:rowOff>
    </xdr:from>
    <xdr:ext cx="184731" cy="264560"/>
    <xdr:sp macro="" textlink="">
      <xdr:nvSpPr>
        <xdr:cNvPr id="32" name="TextBox 31">
          <a:extLst>
            <a:ext uri="{FF2B5EF4-FFF2-40B4-BE49-F238E27FC236}">
              <a16:creationId xmlns:a16="http://schemas.microsoft.com/office/drawing/2014/main" id="{F1372247-8CAD-43E5-B3B7-45E36C6AA06B}"/>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29</xdr:row>
      <xdr:rowOff>0</xdr:rowOff>
    </xdr:from>
    <xdr:ext cx="184731" cy="264560"/>
    <xdr:sp macro="" textlink="">
      <xdr:nvSpPr>
        <xdr:cNvPr id="33" name="TextBox 32">
          <a:extLst>
            <a:ext uri="{FF2B5EF4-FFF2-40B4-BE49-F238E27FC236}">
              <a16:creationId xmlns:a16="http://schemas.microsoft.com/office/drawing/2014/main" id="{DEFAAEDA-3B57-47F0-9B91-91447D4A9804}"/>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30</xdr:row>
      <xdr:rowOff>0</xdr:rowOff>
    </xdr:from>
    <xdr:ext cx="184731" cy="264560"/>
    <xdr:sp macro="" textlink="">
      <xdr:nvSpPr>
        <xdr:cNvPr id="34" name="TextBox 33">
          <a:extLst>
            <a:ext uri="{FF2B5EF4-FFF2-40B4-BE49-F238E27FC236}">
              <a16:creationId xmlns:a16="http://schemas.microsoft.com/office/drawing/2014/main" id="{AF22FAAB-DEF5-4106-83A1-49CA66511C03}"/>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30</xdr:row>
      <xdr:rowOff>0</xdr:rowOff>
    </xdr:from>
    <xdr:ext cx="184731" cy="264560"/>
    <xdr:sp macro="" textlink="">
      <xdr:nvSpPr>
        <xdr:cNvPr id="35" name="TextBox 34">
          <a:extLst>
            <a:ext uri="{FF2B5EF4-FFF2-40B4-BE49-F238E27FC236}">
              <a16:creationId xmlns:a16="http://schemas.microsoft.com/office/drawing/2014/main" id="{95DB4D12-B69D-44B3-AF79-4DCA30D5C46E}"/>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31</xdr:row>
      <xdr:rowOff>0</xdr:rowOff>
    </xdr:from>
    <xdr:ext cx="184731" cy="264560"/>
    <xdr:sp macro="" textlink="">
      <xdr:nvSpPr>
        <xdr:cNvPr id="36" name="TextBox 35">
          <a:extLst>
            <a:ext uri="{FF2B5EF4-FFF2-40B4-BE49-F238E27FC236}">
              <a16:creationId xmlns:a16="http://schemas.microsoft.com/office/drawing/2014/main" id="{40E4FFC7-55E7-485B-BEC8-E630217280CA}"/>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31</xdr:row>
      <xdr:rowOff>0</xdr:rowOff>
    </xdr:from>
    <xdr:ext cx="184731" cy="264560"/>
    <xdr:sp macro="" textlink="">
      <xdr:nvSpPr>
        <xdr:cNvPr id="37" name="TextBox 36">
          <a:extLst>
            <a:ext uri="{FF2B5EF4-FFF2-40B4-BE49-F238E27FC236}">
              <a16:creationId xmlns:a16="http://schemas.microsoft.com/office/drawing/2014/main" id="{1F728385-1F33-4F65-BDCD-8D7056F7B8D8}"/>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24</xdr:row>
      <xdr:rowOff>0</xdr:rowOff>
    </xdr:from>
    <xdr:ext cx="192763" cy="264560"/>
    <xdr:sp macro="" textlink="">
      <xdr:nvSpPr>
        <xdr:cNvPr id="38" name="TextBox 37">
          <a:extLst>
            <a:ext uri="{FF2B5EF4-FFF2-40B4-BE49-F238E27FC236}">
              <a16:creationId xmlns:a16="http://schemas.microsoft.com/office/drawing/2014/main" id="{7B561E91-6D3B-4B37-900A-B3362F54AB1E}"/>
            </a:ext>
          </a:extLst>
        </xdr:cNvPr>
        <xdr:cNvSpPr txBox="1"/>
      </xdr:nvSpPr>
      <xdr:spPr>
        <a:xfrm>
          <a:off x="61207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92763" cy="264560"/>
    <xdr:sp macro="" textlink="">
      <xdr:nvSpPr>
        <xdr:cNvPr id="39" name="TextBox 38">
          <a:extLst>
            <a:ext uri="{FF2B5EF4-FFF2-40B4-BE49-F238E27FC236}">
              <a16:creationId xmlns:a16="http://schemas.microsoft.com/office/drawing/2014/main" id="{37495642-F3BF-4643-BE2F-F6B9F94F0FF3}"/>
            </a:ext>
          </a:extLst>
        </xdr:cNvPr>
        <xdr:cNvSpPr txBox="1"/>
      </xdr:nvSpPr>
      <xdr:spPr>
        <a:xfrm>
          <a:off x="612457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25</xdr:row>
      <xdr:rowOff>0</xdr:rowOff>
    </xdr:from>
    <xdr:ext cx="183125" cy="264560"/>
    <xdr:sp macro="" textlink="">
      <xdr:nvSpPr>
        <xdr:cNvPr id="40" name="TextBox 39">
          <a:extLst>
            <a:ext uri="{FF2B5EF4-FFF2-40B4-BE49-F238E27FC236}">
              <a16:creationId xmlns:a16="http://schemas.microsoft.com/office/drawing/2014/main" id="{4F4DDE02-4C9F-4381-BD1E-631EDACF76B0}"/>
            </a:ext>
          </a:extLst>
        </xdr:cNvPr>
        <xdr:cNvSpPr txBox="1"/>
      </xdr:nvSpPr>
      <xdr:spPr>
        <a:xfrm>
          <a:off x="3139440" y="3581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25</xdr:row>
      <xdr:rowOff>0</xdr:rowOff>
    </xdr:from>
    <xdr:ext cx="184731" cy="271710"/>
    <xdr:sp macro="" textlink="">
      <xdr:nvSpPr>
        <xdr:cNvPr id="41" name="TextBox 40">
          <a:extLst>
            <a:ext uri="{FF2B5EF4-FFF2-40B4-BE49-F238E27FC236}">
              <a16:creationId xmlns:a16="http://schemas.microsoft.com/office/drawing/2014/main" id="{80E106D9-0831-4FDF-AEBD-2FFBC13419BB}"/>
            </a:ext>
          </a:extLst>
        </xdr:cNvPr>
        <xdr:cNvSpPr txBox="1"/>
      </xdr:nvSpPr>
      <xdr:spPr>
        <a:xfrm>
          <a:off x="2865120" y="3581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42" name="TextBox 41">
          <a:extLst>
            <a:ext uri="{FF2B5EF4-FFF2-40B4-BE49-F238E27FC236}">
              <a16:creationId xmlns:a16="http://schemas.microsoft.com/office/drawing/2014/main" id="{98D8CEA5-0943-4412-AB71-8BD456E3739F}"/>
            </a:ext>
          </a:extLst>
        </xdr:cNvPr>
        <xdr:cNvSpPr txBox="1"/>
      </xdr:nvSpPr>
      <xdr:spPr>
        <a:xfrm>
          <a:off x="25298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43" name="TextBox 42">
          <a:extLst>
            <a:ext uri="{FF2B5EF4-FFF2-40B4-BE49-F238E27FC236}">
              <a16:creationId xmlns:a16="http://schemas.microsoft.com/office/drawing/2014/main" id="{AAD9E042-E4AE-437C-9C5B-6D074955F2DF}"/>
            </a:ext>
          </a:extLst>
        </xdr:cNvPr>
        <xdr:cNvSpPr txBox="1"/>
      </xdr:nvSpPr>
      <xdr:spPr>
        <a:xfrm>
          <a:off x="2529840"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303466"/>
    <xdr:sp macro="" textlink="">
      <xdr:nvSpPr>
        <xdr:cNvPr id="44" name="TextBox 43">
          <a:extLst>
            <a:ext uri="{FF2B5EF4-FFF2-40B4-BE49-F238E27FC236}">
              <a16:creationId xmlns:a16="http://schemas.microsoft.com/office/drawing/2014/main" id="{C15C171E-75D4-4908-955F-74D5A7F9634E}"/>
            </a:ext>
          </a:extLst>
        </xdr:cNvPr>
        <xdr:cNvSpPr txBox="1"/>
      </xdr:nvSpPr>
      <xdr:spPr>
        <a:xfrm>
          <a:off x="2529840" y="3724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45" name="TextBox 44">
          <a:extLst>
            <a:ext uri="{FF2B5EF4-FFF2-40B4-BE49-F238E27FC236}">
              <a16:creationId xmlns:a16="http://schemas.microsoft.com/office/drawing/2014/main" id="{AA27301C-37B3-475A-94D0-D6A2F9539949}"/>
            </a:ext>
          </a:extLst>
        </xdr:cNvPr>
        <xdr:cNvSpPr txBox="1"/>
      </xdr:nvSpPr>
      <xdr:spPr>
        <a:xfrm>
          <a:off x="25298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46" name="TextBox 45">
          <a:extLst>
            <a:ext uri="{FF2B5EF4-FFF2-40B4-BE49-F238E27FC236}">
              <a16:creationId xmlns:a16="http://schemas.microsoft.com/office/drawing/2014/main" id="{39FCE415-DA22-49EB-8254-4DF33E4B46E5}"/>
            </a:ext>
          </a:extLst>
        </xdr:cNvPr>
        <xdr:cNvSpPr txBox="1"/>
      </xdr:nvSpPr>
      <xdr:spPr>
        <a:xfrm>
          <a:off x="25298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47" name="TextBox 46">
          <a:extLst>
            <a:ext uri="{FF2B5EF4-FFF2-40B4-BE49-F238E27FC236}">
              <a16:creationId xmlns:a16="http://schemas.microsoft.com/office/drawing/2014/main" id="{55122BFF-F588-4144-89DA-03780F92BB93}"/>
            </a:ext>
          </a:extLst>
        </xdr:cNvPr>
        <xdr:cNvSpPr txBox="1"/>
      </xdr:nvSpPr>
      <xdr:spPr>
        <a:xfrm>
          <a:off x="25298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48" name="TextBox 47">
          <a:extLst>
            <a:ext uri="{FF2B5EF4-FFF2-40B4-BE49-F238E27FC236}">
              <a16:creationId xmlns:a16="http://schemas.microsoft.com/office/drawing/2014/main" id="{6F094A88-E6D0-4AA6-BD9E-7D79D50BC226}"/>
            </a:ext>
          </a:extLst>
        </xdr:cNvPr>
        <xdr:cNvSpPr txBox="1"/>
      </xdr:nvSpPr>
      <xdr:spPr>
        <a:xfrm>
          <a:off x="25298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49" name="TextBox 48">
          <a:extLst>
            <a:ext uri="{FF2B5EF4-FFF2-40B4-BE49-F238E27FC236}">
              <a16:creationId xmlns:a16="http://schemas.microsoft.com/office/drawing/2014/main" id="{A169E329-277D-4A51-A5AE-BB3A0E629256}"/>
            </a:ext>
          </a:extLst>
        </xdr:cNvPr>
        <xdr:cNvSpPr txBox="1"/>
      </xdr:nvSpPr>
      <xdr:spPr>
        <a:xfrm>
          <a:off x="25298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0" name="TextBox 49">
          <a:extLst>
            <a:ext uri="{FF2B5EF4-FFF2-40B4-BE49-F238E27FC236}">
              <a16:creationId xmlns:a16="http://schemas.microsoft.com/office/drawing/2014/main" id="{442CA608-2E93-43E0-9DB6-704B6D3125DF}"/>
            </a:ext>
          </a:extLst>
        </xdr:cNvPr>
        <xdr:cNvSpPr txBox="1"/>
      </xdr:nvSpPr>
      <xdr:spPr>
        <a:xfrm>
          <a:off x="25298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51" name="TextBox 50">
          <a:extLst>
            <a:ext uri="{FF2B5EF4-FFF2-40B4-BE49-F238E27FC236}">
              <a16:creationId xmlns:a16="http://schemas.microsoft.com/office/drawing/2014/main" id="{042B1D39-64C4-4A35-B89A-F846BF6A619F}"/>
            </a:ext>
          </a:extLst>
        </xdr:cNvPr>
        <xdr:cNvSpPr txBox="1"/>
      </xdr:nvSpPr>
      <xdr:spPr>
        <a:xfrm>
          <a:off x="25298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52" name="TextBox 51">
          <a:extLst>
            <a:ext uri="{FF2B5EF4-FFF2-40B4-BE49-F238E27FC236}">
              <a16:creationId xmlns:a16="http://schemas.microsoft.com/office/drawing/2014/main" id="{1100BE68-7216-4810-B3D7-451CDB8F41BB}"/>
            </a:ext>
          </a:extLst>
        </xdr:cNvPr>
        <xdr:cNvSpPr txBox="1"/>
      </xdr:nvSpPr>
      <xdr:spPr>
        <a:xfrm>
          <a:off x="25298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31</xdr:row>
      <xdr:rowOff>0</xdr:rowOff>
    </xdr:from>
    <xdr:ext cx="192763" cy="264560"/>
    <xdr:sp macro="" textlink="">
      <xdr:nvSpPr>
        <xdr:cNvPr id="53" name="TextBox 52">
          <a:extLst>
            <a:ext uri="{FF2B5EF4-FFF2-40B4-BE49-F238E27FC236}">
              <a16:creationId xmlns:a16="http://schemas.microsoft.com/office/drawing/2014/main" id="{1E5A8641-5169-42A0-AAE4-21378242B428}"/>
            </a:ext>
          </a:extLst>
        </xdr:cNvPr>
        <xdr:cNvSpPr txBox="1"/>
      </xdr:nvSpPr>
      <xdr:spPr>
        <a:xfrm>
          <a:off x="25298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31</xdr:row>
      <xdr:rowOff>0</xdr:rowOff>
    </xdr:from>
    <xdr:ext cx="192763" cy="264560"/>
    <xdr:sp macro="" textlink="">
      <xdr:nvSpPr>
        <xdr:cNvPr id="54" name="TextBox 53">
          <a:extLst>
            <a:ext uri="{FF2B5EF4-FFF2-40B4-BE49-F238E27FC236}">
              <a16:creationId xmlns:a16="http://schemas.microsoft.com/office/drawing/2014/main" id="{A564E130-DA46-4927-9670-A13432169573}"/>
            </a:ext>
          </a:extLst>
        </xdr:cNvPr>
        <xdr:cNvSpPr txBox="1"/>
      </xdr:nvSpPr>
      <xdr:spPr>
        <a:xfrm>
          <a:off x="25298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55" name="TextBox 54">
          <a:extLst>
            <a:ext uri="{FF2B5EF4-FFF2-40B4-BE49-F238E27FC236}">
              <a16:creationId xmlns:a16="http://schemas.microsoft.com/office/drawing/2014/main" id="{56E9F4B9-0504-4AE4-B9C8-731730D4A452}"/>
            </a:ext>
          </a:extLst>
        </xdr:cNvPr>
        <xdr:cNvSpPr txBox="1"/>
      </xdr:nvSpPr>
      <xdr:spPr>
        <a:xfrm>
          <a:off x="314325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56" name="TextBox 55">
          <a:extLst>
            <a:ext uri="{FF2B5EF4-FFF2-40B4-BE49-F238E27FC236}">
              <a16:creationId xmlns:a16="http://schemas.microsoft.com/office/drawing/2014/main" id="{69B1482B-0169-483D-96F6-CFEE4F776D3F}"/>
            </a:ext>
          </a:extLst>
        </xdr:cNvPr>
        <xdr:cNvSpPr txBox="1"/>
      </xdr:nvSpPr>
      <xdr:spPr>
        <a:xfrm>
          <a:off x="3143250"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303466"/>
    <xdr:sp macro="" textlink="">
      <xdr:nvSpPr>
        <xdr:cNvPr id="57" name="TextBox 56">
          <a:extLst>
            <a:ext uri="{FF2B5EF4-FFF2-40B4-BE49-F238E27FC236}">
              <a16:creationId xmlns:a16="http://schemas.microsoft.com/office/drawing/2014/main" id="{3B671006-DCAA-454C-9D08-6F8718D74826}"/>
            </a:ext>
          </a:extLst>
        </xdr:cNvPr>
        <xdr:cNvSpPr txBox="1"/>
      </xdr:nvSpPr>
      <xdr:spPr>
        <a:xfrm>
          <a:off x="3143250"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27</xdr:row>
      <xdr:rowOff>0</xdr:rowOff>
    </xdr:from>
    <xdr:ext cx="184731" cy="264560"/>
    <xdr:sp macro="" textlink="">
      <xdr:nvSpPr>
        <xdr:cNvPr id="58" name="TextBox 57">
          <a:extLst>
            <a:ext uri="{FF2B5EF4-FFF2-40B4-BE49-F238E27FC236}">
              <a16:creationId xmlns:a16="http://schemas.microsoft.com/office/drawing/2014/main" id="{9E5A6174-3E3B-4297-8C93-64E2A477958F}"/>
            </a:ext>
          </a:extLst>
        </xdr:cNvPr>
        <xdr:cNvSpPr txBox="1"/>
      </xdr:nvSpPr>
      <xdr:spPr>
        <a:xfrm>
          <a:off x="314325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27</xdr:row>
      <xdr:rowOff>0</xdr:rowOff>
    </xdr:from>
    <xdr:ext cx="184731" cy="264560"/>
    <xdr:sp macro="" textlink="">
      <xdr:nvSpPr>
        <xdr:cNvPr id="59" name="TextBox 58">
          <a:extLst>
            <a:ext uri="{FF2B5EF4-FFF2-40B4-BE49-F238E27FC236}">
              <a16:creationId xmlns:a16="http://schemas.microsoft.com/office/drawing/2014/main" id="{C492135E-C448-4C48-A156-38376B2C19F7}"/>
            </a:ext>
          </a:extLst>
        </xdr:cNvPr>
        <xdr:cNvSpPr txBox="1"/>
      </xdr:nvSpPr>
      <xdr:spPr>
        <a:xfrm>
          <a:off x="314325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0" name="TextBox 59">
          <a:extLst>
            <a:ext uri="{FF2B5EF4-FFF2-40B4-BE49-F238E27FC236}">
              <a16:creationId xmlns:a16="http://schemas.microsoft.com/office/drawing/2014/main" id="{BD411062-ABAE-45A2-A649-1D6BCAFDAECF}"/>
            </a:ext>
          </a:extLst>
        </xdr:cNvPr>
        <xdr:cNvSpPr txBox="1"/>
      </xdr:nvSpPr>
      <xdr:spPr>
        <a:xfrm>
          <a:off x="3143250"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1" name="TextBox 60">
          <a:extLst>
            <a:ext uri="{FF2B5EF4-FFF2-40B4-BE49-F238E27FC236}">
              <a16:creationId xmlns:a16="http://schemas.microsoft.com/office/drawing/2014/main" id="{6CD08706-3FE6-46F2-8E31-9C29A223ADBF}"/>
            </a:ext>
          </a:extLst>
        </xdr:cNvPr>
        <xdr:cNvSpPr txBox="1"/>
      </xdr:nvSpPr>
      <xdr:spPr>
        <a:xfrm>
          <a:off x="3143250"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2" name="TextBox 61">
          <a:extLst>
            <a:ext uri="{FF2B5EF4-FFF2-40B4-BE49-F238E27FC236}">
              <a16:creationId xmlns:a16="http://schemas.microsoft.com/office/drawing/2014/main" id="{2CB40C9B-4FFF-4A61-8FF6-FA841B657571}"/>
            </a:ext>
          </a:extLst>
        </xdr:cNvPr>
        <xdr:cNvSpPr txBox="1"/>
      </xdr:nvSpPr>
      <xdr:spPr>
        <a:xfrm>
          <a:off x="3143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3" name="TextBox 62">
          <a:extLst>
            <a:ext uri="{FF2B5EF4-FFF2-40B4-BE49-F238E27FC236}">
              <a16:creationId xmlns:a16="http://schemas.microsoft.com/office/drawing/2014/main" id="{09C8B7EF-EC22-4DE4-97F2-69263F40C309}"/>
            </a:ext>
          </a:extLst>
        </xdr:cNvPr>
        <xdr:cNvSpPr txBox="1"/>
      </xdr:nvSpPr>
      <xdr:spPr>
        <a:xfrm>
          <a:off x="3143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64" name="TextBox 63">
          <a:extLst>
            <a:ext uri="{FF2B5EF4-FFF2-40B4-BE49-F238E27FC236}">
              <a16:creationId xmlns:a16="http://schemas.microsoft.com/office/drawing/2014/main" id="{BDB800AE-8632-4229-B29A-5BE0E1875249}"/>
            </a:ext>
          </a:extLst>
        </xdr:cNvPr>
        <xdr:cNvSpPr txBox="1"/>
      </xdr:nvSpPr>
      <xdr:spPr>
        <a:xfrm>
          <a:off x="3143250"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65" name="TextBox 64">
          <a:extLst>
            <a:ext uri="{FF2B5EF4-FFF2-40B4-BE49-F238E27FC236}">
              <a16:creationId xmlns:a16="http://schemas.microsoft.com/office/drawing/2014/main" id="{3938227E-F098-416F-9B71-CB177AB8A35F}"/>
            </a:ext>
          </a:extLst>
        </xdr:cNvPr>
        <xdr:cNvSpPr txBox="1"/>
      </xdr:nvSpPr>
      <xdr:spPr>
        <a:xfrm>
          <a:off x="3143250"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31</xdr:row>
      <xdr:rowOff>0</xdr:rowOff>
    </xdr:from>
    <xdr:ext cx="184731" cy="264560"/>
    <xdr:sp macro="" textlink="">
      <xdr:nvSpPr>
        <xdr:cNvPr id="66" name="TextBox 65">
          <a:extLst>
            <a:ext uri="{FF2B5EF4-FFF2-40B4-BE49-F238E27FC236}">
              <a16:creationId xmlns:a16="http://schemas.microsoft.com/office/drawing/2014/main" id="{EA0868DC-38B6-4316-B90F-020B169E4EF6}"/>
            </a:ext>
          </a:extLst>
        </xdr:cNvPr>
        <xdr:cNvSpPr txBox="1"/>
      </xdr:nvSpPr>
      <xdr:spPr>
        <a:xfrm>
          <a:off x="3143250"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31</xdr:row>
      <xdr:rowOff>0</xdr:rowOff>
    </xdr:from>
    <xdr:ext cx="184731" cy="264560"/>
    <xdr:sp macro="" textlink="">
      <xdr:nvSpPr>
        <xdr:cNvPr id="67" name="TextBox 66">
          <a:extLst>
            <a:ext uri="{FF2B5EF4-FFF2-40B4-BE49-F238E27FC236}">
              <a16:creationId xmlns:a16="http://schemas.microsoft.com/office/drawing/2014/main" id="{EEC36FA9-08C9-432C-AC92-11EB296A46AC}"/>
            </a:ext>
          </a:extLst>
        </xdr:cNvPr>
        <xdr:cNvSpPr txBox="1"/>
      </xdr:nvSpPr>
      <xdr:spPr>
        <a:xfrm>
          <a:off x="3143250"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68" name="TextBox 67">
          <a:extLst>
            <a:ext uri="{FF2B5EF4-FFF2-40B4-BE49-F238E27FC236}">
              <a16:creationId xmlns:a16="http://schemas.microsoft.com/office/drawing/2014/main" id="{B9383F9D-BADB-46FD-863D-3E032B0D16A5}"/>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69" name="TextBox 68">
          <a:extLst>
            <a:ext uri="{FF2B5EF4-FFF2-40B4-BE49-F238E27FC236}">
              <a16:creationId xmlns:a16="http://schemas.microsoft.com/office/drawing/2014/main" id="{78CA3D7F-E209-4A1F-A0FD-786C0AC22913}"/>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303466"/>
    <xdr:sp macro="" textlink="">
      <xdr:nvSpPr>
        <xdr:cNvPr id="70" name="TextBox 69">
          <a:extLst>
            <a:ext uri="{FF2B5EF4-FFF2-40B4-BE49-F238E27FC236}">
              <a16:creationId xmlns:a16="http://schemas.microsoft.com/office/drawing/2014/main" id="{2C4AFAE0-253B-429D-B2BA-2FE1AACEA055}"/>
            </a:ext>
          </a:extLst>
        </xdr:cNvPr>
        <xdr:cNvSpPr txBox="1"/>
      </xdr:nvSpPr>
      <xdr:spPr>
        <a:xfrm>
          <a:off x="6124575"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71" name="TextBox 70">
          <a:extLst>
            <a:ext uri="{FF2B5EF4-FFF2-40B4-BE49-F238E27FC236}">
              <a16:creationId xmlns:a16="http://schemas.microsoft.com/office/drawing/2014/main" id="{2B0585B9-47B1-4F3F-9375-0D45086C15B7}"/>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72" name="TextBox 71">
          <a:extLst>
            <a:ext uri="{FF2B5EF4-FFF2-40B4-BE49-F238E27FC236}">
              <a16:creationId xmlns:a16="http://schemas.microsoft.com/office/drawing/2014/main" id="{429BD0CC-84C6-438B-A239-63A3FE8E9E01}"/>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3" name="TextBox 72">
          <a:extLst>
            <a:ext uri="{FF2B5EF4-FFF2-40B4-BE49-F238E27FC236}">
              <a16:creationId xmlns:a16="http://schemas.microsoft.com/office/drawing/2014/main" id="{AFA29668-3050-48C2-A547-75AD8935BE2B}"/>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4" name="TextBox 73">
          <a:extLst>
            <a:ext uri="{FF2B5EF4-FFF2-40B4-BE49-F238E27FC236}">
              <a16:creationId xmlns:a16="http://schemas.microsoft.com/office/drawing/2014/main" id="{59BA35FA-44DC-4DB5-A5A4-8037434F2439}"/>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75" name="TextBox 74">
          <a:extLst>
            <a:ext uri="{FF2B5EF4-FFF2-40B4-BE49-F238E27FC236}">
              <a16:creationId xmlns:a16="http://schemas.microsoft.com/office/drawing/2014/main" id="{2015BA26-8F8D-4AF0-BFC8-B780FC5916F4}"/>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76" name="TextBox 75">
          <a:extLst>
            <a:ext uri="{FF2B5EF4-FFF2-40B4-BE49-F238E27FC236}">
              <a16:creationId xmlns:a16="http://schemas.microsoft.com/office/drawing/2014/main" id="{72EF0A8E-EB8D-4F4B-9A9F-68DE83743F22}"/>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77" name="TextBox 76">
          <a:extLst>
            <a:ext uri="{FF2B5EF4-FFF2-40B4-BE49-F238E27FC236}">
              <a16:creationId xmlns:a16="http://schemas.microsoft.com/office/drawing/2014/main" id="{4C0C9FDE-409C-4E0F-BC53-31222CE3CA69}"/>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78" name="TextBox 77">
          <a:extLst>
            <a:ext uri="{FF2B5EF4-FFF2-40B4-BE49-F238E27FC236}">
              <a16:creationId xmlns:a16="http://schemas.microsoft.com/office/drawing/2014/main" id="{9BAB5880-89C1-49B4-AE9C-22C7ED64A159}"/>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79" name="TextBox 78">
          <a:extLst>
            <a:ext uri="{FF2B5EF4-FFF2-40B4-BE49-F238E27FC236}">
              <a16:creationId xmlns:a16="http://schemas.microsoft.com/office/drawing/2014/main" id="{AB5EB50A-312E-40EE-A086-0EE3B34FF9AC}"/>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80" name="TextBox 79">
          <a:extLst>
            <a:ext uri="{FF2B5EF4-FFF2-40B4-BE49-F238E27FC236}">
              <a16:creationId xmlns:a16="http://schemas.microsoft.com/office/drawing/2014/main" id="{A1592BF9-BED0-49EC-BE67-A2914E3DC93E}"/>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81" name="TextBox 80">
          <a:extLst>
            <a:ext uri="{FF2B5EF4-FFF2-40B4-BE49-F238E27FC236}">
              <a16:creationId xmlns:a16="http://schemas.microsoft.com/office/drawing/2014/main" id="{F4E6B788-D277-4138-87FF-E7A64C5C3444}"/>
            </a:ext>
          </a:extLst>
        </xdr:cNvPr>
        <xdr:cNvSpPr txBox="1"/>
      </xdr:nvSpPr>
      <xdr:spPr>
        <a:xfrm>
          <a:off x="31394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24</xdr:row>
      <xdr:rowOff>0</xdr:rowOff>
    </xdr:from>
    <xdr:ext cx="192763" cy="264560"/>
    <xdr:sp macro="" textlink="">
      <xdr:nvSpPr>
        <xdr:cNvPr id="82" name="TextBox 81">
          <a:extLst>
            <a:ext uri="{FF2B5EF4-FFF2-40B4-BE49-F238E27FC236}">
              <a16:creationId xmlns:a16="http://schemas.microsoft.com/office/drawing/2014/main" id="{635CDACC-531C-4C2C-B446-E49766E907D7}"/>
            </a:ext>
          </a:extLst>
        </xdr:cNvPr>
        <xdr:cNvSpPr txBox="1"/>
      </xdr:nvSpPr>
      <xdr:spPr>
        <a:xfrm>
          <a:off x="61207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24</xdr:row>
      <xdr:rowOff>0</xdr:rowOff>
    </xdr:from>
    <xdr:ext cx="192763" cy="264560"/>
    <xdr:sp macro="" textlink="">
      <xdr:nvSpPr>
        <xdr:cNvPr id="83" name="TextBox 82">
          <a:extLst>
            <a:ext uri="{FF2B5EF4-FFF2-40B4-BE49-F238E27FC236}">
              <a16:creationId xmlns:a16="http://schemas.microsoft.com/office/drawing/2014/main" id="{C9C767B3-1D89-4E56-AE01-743C547AB78F}"/>
            </a:ext>
          </a:extLst>
        </xdr:cNvPr>
        <xdr:cNvSpPr txBox="1"/>
      </xdr:nvSpPr>
      <xdr:spPr>
        <a:xfrm>
          <a:off x="92640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25</xdr:row>
      <xdr:rowOff>0</xdr:rowOff>
    </xdr:from>
    <xdr:ext cx="183125" cy="264560"/>
    <xdr:sp macro="" textlink="">
      <xdr:nvSpPr>
        <xdr:cNvPr id="84" name="TextBox 83">
          <a:extLst>
            <a:ext uri="{FF2B5EF4-FFF2-40B4-BE49-F238E27FC236}">
              <a16:creationId xmlns:a16="http://schemas.microsoft.com/office/drawing/2014/main" id="{67009AFB-C560-49BB-9CC7-26979F9467C7}"/>
            </a:ext>
          </a:extLst>
        </xdr:cNvPr>
        <xdr:cNvSpPr txBox="1"/>
      </xdr:nvSpPr>
      <xdr:spPr>
        <a:xfrm>
          <a:off x="2529840" y="3581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25</xdr:row>
      <xdr:rowOff>0</xdr:rowOff>
    </xdr:from>
    <xdr:ext cx="184731" cy="271710"/>
    <xdr:sp macro="" textlink="">
      <xdr:nvSpPr>
        <xdr:cNvPr id="85" name="TextBox 84">
          <a:extLst>
            <a:ext uri="{FF2B5EF4-FFF2-40B4-BE49-F238E27FC236}">
              <a16:creationId xmlns:a16="http://schemas.microsoft.com/office/drawing/2014/main" id="{781E0403-177E-4BC6-8271-325A0446D560}"/>
            </a:ext>
          </a:extLst>
        </xdr:cNvPr>
        <xdr:cNvSpPr txBox="1"/>
      </xdr:nvSpPr>
      <xdr:spPr>
        <a:xfrm>
          <a:off x="1102995" y="3581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2</xdr:col>
      <xdr:colOff>3139440</xdr:colOff>
      <xdr:row>48</xdr:row>
      <xdr:rowOff>0</xdr:rowOff>
    </xdr:from>
    <xdr:ext cx="192763" cy="303466"/>
    <xdr:sp macro="" textlink="">
      <xdr:nvSpPr>
        <xdr:cNvPr id="2" name="TextBox 1">
          <a:extLst>
            <a:ext uri="{FF2B5EF4-FFF2-40B4-BE49-F238E27FC236}">
              <a16:creationId xmlns:a16="http://schemas.microsoft.com/office/drawing/2014/main" id="{A382C2E8-0D95-4A5A-90AD-FBB0A930C445}"/>
            </a:ext>
          </a:extLst>
        </xdr:cNvPr>
        <xdr:cNvSpPr txBox="1"/>
      </xdr:nvSpPr>
      <xdr:spPr>
        <a:xfrm>
          <a:off x="491109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3" name="TextBox 2">
          <a:extLst>
            <a:ext uri="{FF2B5EF4-FFF2-40B4-BE49-F238E27FC236}">
              <a16:creationId xmlns:a16="http://schemas.microsoft.com/office/drawing/2014/main" id="{3AEFFFAB-78D6-4EA7-BD9E-4EA087D7820B}"/>
            </a:ext>
          </a:extLst>
        </xdr:cNvPr>
        <xdr:cNvSpPr txBox="1"/>
      </xdr:nvSpPr>
      <xdr:spPr>
        <a:xfrm>
          <a:off x="49110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4" name="TextBox 3">
          <a:extLst>
            <a:ext uri="{FF2B5EF4-FFF2-40B4-BE49-F238E27FC236}">
              <a16:creationId xmlns:a16="http://schemas.microsoft.com/office/drawing/2014/main" id="{80BE61CF-73A8-47DC-8D73-D70CA297B9BB}"/>
            </a:ext>
          </a:extLst>
        </xdr:cNvPr>
        <xdr:cNvSpPr txBox="1"/>
      </xdr:nvSpPr>
      <xdr:spPr>
        <a:xfrm>
          <a:off x="49110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5" name="TextBox 4">
          <a:extLst>
            <a:ext uri="{FF2B5EF4-FFF2-40B4-BE49-F238E27FC236}">
              <a16:creationId xmlns:a16="http://schemas.microsoft.com/office/drawing/2014/main" id="{84B14212-E1B8-4698-96BA-CB36505BB908}"/>
            </a:ext>
          </a:extLst>
        </xdr:cNvPr>
        <xdr:cNvSpPr txBox="1"/>
      </xdr:nvSpPr>
      <xdr:spPr>
        <a:xfrm>
          <a:off x="49110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6" name="TextBox 5">
          <a:extLst>
            <a:ext uri="{FF2B5EF4-FFF2-40B4-BE49-F238E27FC236}">
              <a16:creationId xmlns:a16="http://schemas.microsoft.com/office/drawing/2014/main" id="{199E9DC3-7E31-47AF-B0F1-F28957270744}"/>
            </a:ext>
          </a:extLst>
        </xdr:cNvPr>
        <xdr:cNvSpPr txBox="1"/>
      </xdr:nvSpPr>
      <xdr:spPr>
        <a:xfrm>
          <a:off x="49110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7" name="TextBox 6">
          <a:extLst>
            <a:ext uri="{FF2B5EF4-FFF2-40B4-BE49-F238E27FC236}">
              <a16:creationId xmlns:a16="http://schemas.microsoft.com/office/drawing/2014/main" id="{509F125A-8687-430F-8DC9-7F1D8ABAE352}"/>
            </a:ext>
          </a:extLst>
        </xdr:cNvPr>
        <xdr:cNvSpPr txBox="1"/>
      </xdr:nvSpPr>
      <xdr:spPr>
        <a:xfrm>
          <a:off x="49110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8" name="TextBox 7">
          <a:extLst>
            <a:ext uri="{FF2B5EF4-FFF2-40B4-BE49-F238E27FC236}">
              <a16:creationId xmlns:a16="http://schemas.microsoft.com/office/drawing/2014/main" id="{769F287A-38A4-4A5A-ACE2-2697E003E003}"/>
            </a:ext>
          </a:extLst>
        </xdr:cNvPr>
        <xdr:cNvSpPr txBox="1"/>
      </xdr:nvSpPr>
      <xdr:spPr>
        <a:xfrm>
          <a:off x="49110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9" name="TextBox 8">
          <a:extLst>
            <a:ext uri="{FF2B5EF4-FFF2-40B4-BE49-F238E27FC236}">
              <a16:creationId xmlns:a16="http://schemas.microsoft.com/office/drawing/2014/main" id="{00A29C0C-25DE-49F0-8D57-56EC63D59C17}"/>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10" name="TextBox 9">
          <a:extLst>
            <a:ext uri="{FF2B5EF4-FFF2-40B4-BE49-F238E27FC236}">
              <a16:creationId xmlns:a16="http://schemas.microsoft.com/office/drawing/2014/main" id="{A6FC9409-637E-4C1C-A170-B5A969B2B1D8}"/>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1" name="TextBox 10">
          <a:extLst>
            <a:ext uri="{FF2B5EF4-FFF2-40B4-BE49-F238E27FC236}">
              <a16:creationId xmlns:a16="http://schemas.microsoft.com/office/drawing/2014/main" id="{E8D1201D-1C4E-4411-B90A-7BC38C1B2BC3}"/>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2" name="TextBox 11">
          <a:extLst>
            <a:ext uri="{FF2B5EF4-FFF2-40B4-BE49-F238E27FC236}">
              <a16:creationId xmlns:a16="http://schemas.microsoft.com/office/drawing/2014/main" id="{692C7607-C1D5-4AA3-9E39-7A7FFF9B4BDC}"/>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13" name="TextBox 12">
          <a:extLst>
            <a:ext uri="{FF2B5EF4-FFF2-40B4-BE49-F238E27FC236}">
              <a16:creationId xmlns:a16="http://schemas.microsoft.com/office/drawing/2014/main" id="{8C7DFA41-E9B8-4C2B-910F-081360618947}"/>
            </a:ext>
          </a:extLst>
        </xdr:cNvPr>
        <xdr:cNvSpPr txBox="1"/>
      </xdr:nvSpPr>
      <xdr:spPr>
        <a:xfrm>
          <a:off x="65532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4" name="TextBox 13">
          <a:extLst>
            <a:ext uri="{FF2B5EF4-FFF2-40B4-BE49-F238E27FC236}">
              <a16:creationId xmlns:a16="http://schemas.microsoft.com/office/drawing/2014/main" id="{ED40499B-78A5-4F40-9CE8-4F9093C83F40}"/>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5" name="TextBox 14">
          <a:extLst>
            <a:ext uri="{FF2B5EF4-FFF2-40B4-BE49-F238E27FC236}">
              <a16:creationId xmlns:a16="http://schemas.microsoft.com/office/drawing/2014/main" id="{00D24CE4-321A-4FB2-A7B1-AF92F3D85968}"/>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6" name="TextBox 15">
          <a:extLst>
            <a:ext uri="{FF2B5EF4-FFF2-40B4-BE49-F238E27FC236}">
              <a16:creationId xmlns:a16="http://schemas.microsoft.com/office/drawing/2014/main" id="{015DB45C-0D86-4495-BB95-7EC331DF5787}"/>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7" name="TextBox 16">
          <a:extLst>
            <a:ext uri="{FF2B5EF4-FFF2-40B4-BE49-F238E27FC236}">
              <a16:creationId xmlns:a16="http://schemas.microsoft.com/office/drawing/2014/main" id="{CFE7FE18-0431-4C43-8F6D-DDBA2600F017}"/>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8" name="TextBox 17">
          <a:extLst>
            <a:ext uri="{FF2B5EF4-FFF2-40B4-BE49-F238E27FC236}">
              <a16:creationId xmlns:a16="http://schemas.microsoft.com/office/drawing/2014/main" id="{0261F0B7-4CC0-4E03-AA24-EF78815B0EE0}"/>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9" name="TextBox 18">
          <a:extLst>
            <a:ext uri="{FF2B5EF4-FFF2-40B4-BE49-F238E27FC236}">
              <a16:creationId xmlns:a16="http://schemas.microsoft.com/office/drawing/2014/main" id="{9C6FE916-8A24-4119-BA5C-90244C127A39}"/>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0" name="TextBox 19">
          <a:extLst>
            <a:ext uri="{FF2B5EF4-FFF2-40B4-BE49-F238E27FC236}">
              <a16:creationId xmlns:a16="http://schemas.microsoft.com/office/drawing/2014/main" id="{967BFE6C-BC67-4831-99C9-78308A40741D}"/>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1" name="TextBox 20">
          <a:extLst>
            <a:ext uri="{FF2B5EF4-FFF2-40B4-BE49-F238E27FC236}">
              <a16:creationId xmlns:a16="http://schemas.microsoft.com/office/drawing/2014/main" id="{FE966B3F-9DDF-4220-A7A0-3E5729E0D6EC}"/>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2" name="TextBox 21">
          <a:extLst>
            <a:ext uri="{FF2B5EF4-FFF2-40B4-BE49-F238E27FC236}">
              <a16:creationId xmlns:a16="http://schemas.microsoft.com/office/drawing/2014/main" id="{8FE8DC9D-EEC1-4139-97E6-6C967F1F733A}"/>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3" name="TextBox 22">
          <a:extLst>
            <a:ext uri="{FF2B5EF4-FFF2-40B4-BE49-F238E27FC236}">
              <a16:creationId xmlns:a16="http://schemas.microsoft.com/office/drawing/2014/main" id="{D2806AF2-430D-4A50-8440-48798B6ACE53}"/>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4" name="TextBox 23">
          <a:extLst>
            <a:ext uri="{FF2B5EF4-FFF2-40B4-BE49-F238E27FC236}">
              <a16:creationId xmlns:a16="http://schemas.microsoft.com/office/drawing/2014/main" id="{C5DD40A2-ADD4-47E4-8AF9-E3BED9F7830A}"/>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5" name="TextBox 24">
          <a:extLst>
            <a:ext uri="{FF2B5EF4-FFF2-40B4-BE49-F238E27FC236}">
              <a16:creationId xmlns:a16="http://schemas.microsoft.com/office/drawing/2014/main" id="{9F37DE99-D4AE-49AB-B6B0-755757159280}"/>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6" name="TextBox 25">
          <a:extLst>
            <a:ext uri="{FF2B5EF4-FFF2-40B4-BE49-F238E27FC236}">
              <a16:creationId xmlns:a16="http://schemas.microsoft.com/office/drawing/2014/main" id="{57F9579E-8FC7-4922-9E01-492A800847D3}"/>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7" name="TextBox 26">
          <a:extLst>
            <a:ext uri="{FF2B5EF4-FFF2-40B4-BE49-F238E27FC236}">
              <a16:creationId xmlns:a16="http://schemas.microsoft.com/office/drawing/2014/main" id="{CAFD2A7E-D9D3-4430-BA4C-DB15CF00095C}"/>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8" name="TextBox 27">
          <a:extLst>
            <a:ext uri="{FF2B5EF4-FFF2-40B4-BE49-F238E27FC236}">
              <a16:creationId xmlns:a16="http://schemas.microsoft.com/office/drawing/2014/main" id="{E05E1B02-ABEE-4539-9B3F-D65EABC66BF5}"/>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9" name="TextBox 28">
          <a:extLst>
            <a:ext uri="{FF2B5EF4-FFF2-40B4-BE49-F238E27FC236}">
              <a16:creationId xmlns:a16="http://schemas.microsoft.com/office/drawing/2014/main" id="{216A31A4-8B9F-4C5D-8074-B912D65BDE64}"/>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0" name="TextBox 29">
          <a:extLst>
            <a:ext uri="{FF2B5EF4-FFF2-40B4-BE49-F238E27FC236}">
              <a16:creationId xmlns:a16="http://schemas.microsoft.com/office/drawing/2014/main" id="{18300F7D-AFFA-4670-8E86-FFC420C91CE9}"/>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1" name="TextBox 30">
          <a:extLst>
            <a:ext uri="{FF2B5EF4-FFF2-40B4-BE49-F238E27FC236}">
              <a16:creationId xmlns:a16="http://schemas.microsoft.com/office/drawing/2014/main" id="{CD0CA8CE-9156-4089-9888-ECE6B42C85C0}"/>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32" name="TextBox 31">
          <a:extLst>
            <a:ext uri="{FF2B5EF4-FFF2-40B4-BE49-F238E27FC236}">
              <a16:creationId xmlns:a16="http://schemas.microsoft.com/office/drawing/2014/main" id="{1C735B26-79FE-4B17-8928-A2EBD9E595EC}"/>
            </a:ext>
          </a:extLst>
        </xdr:cNvPr>
        <xdr:cNvSpPr txBox="1"/>
      </xdr:nvSpPr>
      <xdr:spPr>
        <a:xfrm>
          <a:off x="3272790" y="873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303466"/>
    <xdr:sp macro="" textlink="">
      <xdr:nvSpPr>
        <xdr:cNvPr id="33" name="TextBox 32">
          <a:extLst>
            <a:ext uri="{FF2B5EF4-FFF2-40B4-BE49-F238E27FC236}">
              <a16:creationId xmlns:a16="http://schemas.microsoft.com/office/drawing/2014/main" id="{506298BE-8B29-4686-9D73-D6CE8FCA475E}"/>
            </a:ext>
          </a:extLst>
        </xdr:cNvPr>
        <xdr:cNvSpPr txBox="1"/>
      </xdr:nvSpPr>
      <xdr:spPr>
        <a:xfrm>
          <a:off x="327279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4" name="TextBox 33">
          <a:extLst>
            <a:ext uri="{FF2B5EF4-FFF2-40B4-BE49-F238E27FC236}">
              <a16:creationId xmlns:a16="http://schemas.microsoft.com/office/drawing/2014/main" id="{7DB1FF4D-8223-426E-B2B0-569A8E130E18}"/>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5" name="TextBox 34">
          <a:extLst>
            <a:ext uri="{FF2B5EF4-FFF2-40B4-BE49-F238E27FC236}">
              <a16:creationId xmlns:a16="http://schemas.microsoft.com/office/drawing/2014/main" id="{C437D820-7C51-4F04-8DC0-2978FB1F9456}"/>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6" name="TextBox 35">
          <a:extLst>
            <a:ext uri="{FF2B5EF4-FFF2-40B4-BE49-F238E27FC236}">
              <a16:creationId xmlns:a16="http://schemas.microsoft.com/office/drawing/2014/main" id="{F3AC30CC-8423-47F0-B2F0-EFAE6E3B9BC0}"/>
            </a:ext>
          </a:extLst>
        </xdr:cNvPr>
        <xdr:cNvSpPr txBox="1"/>
      </xdr:nvSpPr>
      <xdr:spPr>
        <a:xfrm>
          <a:off x="32727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7" name="TextBox 36">
          <a:extLst>
            <a:ext uri="{FF2B5EF4-FFF2-40B4-BE49-F238E27FC236}">
              <a16:creationId xmlns:a16="http://schemas.microsoft.com/office/drawing/2014/main" id="{CFC82CB2-C1FA-4EC3-886B-020C3BB1E2F0}"/>
            </a:ext>
          </a:extLst>
        </xdr:cNvPr>
        <xdr:cNvSpPr txBox="1"/>
      </xdr:nvSpPr>
      <xdr:spPr>
        <a:xfrm>
          <a:off x="32727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8" name="TextBox 37">
          <a:extLst>
            <a:ext uri="{FF2B5EF4-FFF2-40B4-BE49-F238E27FC236}">
              <a16:creationId xmlns:a16="http://schemas.microsoft.com/office/drawing/2014/main" id="{25B3D981-3385-4B4D-9417-4FA2068ADA66}"/>
            </a:ext>
          </a:extLst>
        </xdr:cNvPr>
        <xdr:cNvSpPr txBox="1"/>
      </xdr:nvSpPr>
      <xdr:spPr>
        <a:xfrm>
          <a:off x="32727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9" name="TextBox 38">
          <a:extLst>
            <a:ext uri="{FF2B5EF4-FFF2-40B4-BE49-F238E27FC236}">
              <a16:creationId xmlns:a16="http://schemas.microsoft.com/office/drawing/2014/main" id="{29C189C7-2945-4BB0-B1A4-F2240E9D8787}"/>
            </a:ext>
          </a:extLst>
        </xdr:cNvPr>
        <xdr:cNvSpPr txBox="1"/>
      </xdr:nvSpPr>
      <xdr:spPr>
        <a:xfrm>
          <a:off x="32727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0" name="TextBox 39">
          <a:extLst>
            <a:ext uri="{FF2B5EF4-FFF2-40B4-BE49-F238E27FC236}">
              <a16:creationId xmlns:a16="http://schemas.microsoft.com/office/drawing/2014/main" id="{C59A3A23-8072-498F-84F4-7C1D3FAE0327}"/>
            </a:ext>
          </a:extLst>
        </xdr:cNvPr>
        <xdr:cNvSpPr txBox="1"/>
      </xdr:nvSpPr>
      <xdr:spPr>
        <a:xfrm>
          <a:off x="32727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1" name="TextBox 40">
          <a:extLst>
            <a:ext uri="{FF2B5EF4-FFF2-40B4-BE49-F238E27FC236}">
              <a16:creationId xmlns:a16="http://schemas.microsoft.com/office/drawing/2014/main" id="{95247B90-3C66-44C1-8055-E3E7246066E8}"/>
            </a:ext>
          </a:extLst>
        </xdr:cNvPr>
        <xdr:cNvSpPr txBox="1"/>
      </xdr:nvSpPr>
      <xdr:spPr>
        <a:xfrm>
          <a:off x="32727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2" name="TextBox 41">
          <a:extLst>
            <a:ext uri="{FF2B5EF4-FFF2-40B4-BE49-F238E27FC236}">
              <a16:creationId xmlns:a16="http://schemas.microsoft.com/office/drawing/2014/main" id="{B654C82C-CA88-4E45-9CA6-CD74FA526794}"/>
            </a:ext>
          </a:extLst>
        </xdr:cNvPr>
        <xdr:cNvSpPr txBox="1"/>
      </xdr:nvSpPr>
      <xdr:spPr>
        <a:xfrm>
          <a:off x="32727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3" name="TextBox 42">
          <a:extLst>
            <a:ext uri="{FF2B5EF4-FFF2-40B4-BE49-F238E27FC236}">
              <a16:creationId xmlns:a16="http://schemas.microsoft.com/office/drawing/2014/main" id="{221D980F-A2D0-4C37-B404-C959DD01BB8C}"/>
            </a:ext>
          </a:extLst>
        </xdr:cNvPr>
        <xdr:cNvSpPr txBox="1"/>
      </xdr:nvSpPr>
      <xdr:spPr>
        <a:xfrm>
          <a:off x="32727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48</xdr:row>
      <xdr:rowOff>0</xdr:rowOff>
    </xdr:from>
    <xdr:ext cx="184731" cy="303466"/>
    <xdr:sp macro="" textlink="">
      <xdr:nvSpPr>
        <xdr:cNvPr id="44" name="TextBox 43">
          <a:extLst>
            <a:ext uri="{FF2B5EF4-FFF2-40B4-BE49-F238E27FC236}">
              <a16:creationId xmlns:a16="http://schemas.microsoft.com/office/drawing/2014/main" id="{1441B516-0EAE-40DD-83B7-B6E49C45354D}"/>
            </a:ext>
          </a:extLst>
        </xdr:cNvPr>
        <xdr:cNvSpPr txBox="1"/>
      </xdr:nvSpPr>
      <xdr:spPr>
        <a:xfrm>
          <a:off x="49149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45" name="TextBox 44">
          <a:extLst>
            <a:ext uri="{FF2B5EF4-FFF2-40B4-BE49-F238E27FC236}">
              <a16:creationId xmlns:a16="http://schemas.microsoft.com/office/drawing/2014/main" id="{A8A06ABF-A6A3-43BF-8EF3-8659B66DDF45}"/>
            </a:ext>
          </a:extLst>
        </xdr:cNvPr>
        <xdr:cNvSpPr txBox="1"/>
      </xdr:nvSpPr>
      <xdr:spPr>
        <a:xfrm>
          <a:off x="49149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46" name="TextBox 45">
          <a:extLst>
            <a:ext uri="{FF2B5EF4-FFF2-40B4-BE49-F238E27FC236}">
              <a16:creationId xmlns:a16="http://schemas.microsoft.com/office/drawing/2014/main" id="{C8C2036A-E231-42DF-9F15-900CB9AF07D5}"/>
            </a:ext>
          </a:extLst>
        </xdr:cNvPr>
        <xdr:cNvSpPr txBox="1"/>
      </xdr:nvSpPr>
      <xdr:spPr>
        <a:xfrm>
          <a:off x="49149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47" name="TextBox 46">
          <a:extLst>
            <a:ext uri="{FF2B5EF4-FFF2-40B4-BE49-F238E27FC236}">
              <a16:creationId xmlns:a16="http://schemas.microsoft.com/office/drawing/2014/main" id="{3690EB2F-E44F-4FD5-A16C-FB7CFCC953B7}"/>
            </a:ext>
          </a:extLst>
        </xdr:cNvPr>
        <xdr:cNvSpPr txBox="1"/>
      </xdr:nvSpPr>
      <xdr:spPr>
        <a:xfrm>
          <a:off x="49149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48" name="TextBox 47">
          <a:extLst>
            <a:ext uri="{FF2B5EF4-FFF2-40B4-BE49-F238E27FC236}">
              <a16:creationId xmlns:a16="http://schemas.microsoft.com/office/drawing/2014/main" id="{F14607F1-1403-4BBA-8962-577B1C93EDBC}"/>
            </a:ext>
          </a:extLst>
        </xdr:cNvPr>
        <xdr:cNvSpPr txBox="1"/>
      </xdr:nvSpPr>
      <xdr:spPr>
        <a:xfrm>
          <a:off x="49149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9" name="TextBox 48">
          <a:extLst>
            <a:ext uri="{FF2B5EF4-FFF2-40B4-BE49-F238E27FC236}">
              <a16:creationId xmlns:a16="http://schemas.microsoft.com/office/drawing/2014/main" id="{17DD802C-501E-4342-A776-F7862BD32686}"/>
            </a:ext>
          </a:extLst>
        </xdr:cNvPr>
        <xdr:cNvSpPr txBox="1"/>
      </xdr:nvSpPr>
      <xdr:spPr>
        <a:xfrm>
          <a:off x="49149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50" name="TextBox 49">
          <a:extLst>
            <a:ext uri="{FF2B5EF4-FFF2-40B4-BE49-F238E27FC236}">
              <a16:creationId xmlns:a16="http://schemas.microsoft.com/office/drawing/2014/main" id="{D12DA1CC-4284-4D65-A80F-1A44458AF8F6}"/>
            </a:ext>
          </a:extLst>
        </xdr:cNvPr>
        <xdr:cNvSpPr txBox="1"/>
      </xdr:nvSpPr>
      <xdr:spPr>
        <a:xfrm>
          <a:off x="49149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1" name="TextBox 50">
          <a:extLst>
            <a:ext uri="{FF2B5EF4-FFF2-40B4-BE49-F238E27FC236}">
              <a16:creationId xmlns:a16="http://schemas.microsoft.com/office/drawing/2014/main" id="{B5CEEBD3-D69C-422B-88F0-E5CC96EF374F}"/>
            </a:ext>
          </a:extLst>
        </xdr:cNvPr>
        <xdr:cNvSpPr txBox="1"/>
      </xdr:nvSpPr>
      <xdr:spPr>
        <a:xfrm>
          <a:off x="49149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2" name="TextBox 51">
          <a:extLst>
            <a:ext uri="{FF2B5EF4-FFF2-40B4-BE49-F238E27FC236}">
              <a16:creationId xmlns:a16="http://schemas.microsoft.com/office/drawing/2014/main" id="{AF45B192-8BD6-41FB-A4E6-3FCA3773BD4C}"/>
            </a:ext>
          </a:extLst>
        </xdr:cNvPr>
        <xdr:cNvSpPr txBox="1"/>
      </xdr:nvSpPr>
      <xdr:spPr>
        <a:xfrm>
          <a:off x="49149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3" name="TextBox 52">
          <a:extLst>
            <a:ext uri="{FF2B5EF4-FFF2-40B4-BE49-F238E27FC236}">
              <a16:creationId xmlns:a16="http://schemas.microsoft.com/office/drawing/2014/main" id="{ABF81ADA-1FE8-4A0C-91C5-3C8617F168B6}"/>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4" name="TextBox 53">
          <a:extLst>
            <a:ext uri="{FF2B5EF4-FFF2-40B4-BE49-F238E27FC236}">
              <a16:creationId xmlns:a16="http://schemas.microsoft.com/office/drawing/2014/main" id="{19CE2C90-B654-45F9-BE86-DBDB03EDB80C}"/>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55" name="TextBox 54">
          <a:extLst>
            <a:ext uri="{FF2B5EF4-FFF2-40B4-BE49-F238E27FC236}">
              <a16:creationId xmlns:a16="http://schemas.microsoft.com/office/drawing/2014/main" id="{352B0666-A98E-45CC-8919-B1D643DEC56E}"/>
            </a:ext>
          </a:extLst>
        </xdr:cNvPr>
        <xdr:cNvSpPr txBox="1"/>
      </xdr:nvSpPr>
      <xdr:spPr>
        <a:xfrm>
          <a:off x="65532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56" name="TextBox 55">
          <a:extLst>
            <a:ext uri="{FF2B5EF4-FFF2-40B4-BE49-F238E27FC236}">
              <a16:creationId xmlns:a16="http://schemas.microsoft.com/office/drawing/2014/main" id="{8FA54CE0-AC1A-4D0E-A4D4-F537F04A7515}"/>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57" name="TextBox 56">
          <a:extLst>
            <a:ext uri="{FF2B5EF4-FFF2-40B4-BE49-F238E27FC236}">
              <a16:creationId xmlns:a16="http://schemas.microsoft.com/office/drawing/2014/main" id="{844080F0-FA97-4252-A4A1-3482259E0273}"/>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58" name="TextBox 57">
          <a:extLst>
            <a:ext uri="{FF2B5EF4-FFF2-40B4-BE49-F238E27FC236}">
              <a16:creationId xmlns:a16="http://schemas.microsoft.com/office/drawing/2014/main" id="{1DA11F86-1071-42CB-8D6F-5B5586488C4F}"/>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59" name="TextBox 58">
          <a:extLst>
            <a:ext uri="{FF2B5EF4-FFF2-40B4-BE49-F238E27FC236}">
              <a16:creationId xmlns:a16="http://schemas.microsoft.com/office/drawing/2014/main" id="{08571BC1-8B47-4EF4-A046-094C8E627526}"/>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0" name="TextBox 59">
          <a:extLst>
            <a:ext uri="{FF2B5EF4-FFF2-40B4-BE49-F238E27FC236}">
              <a16:creationId xmlns:a16="http://schemas.microsoft.com/office/drawing/2014/main" id="{208558CE-B383-4EBB-BDDC-67C9E28111D0}"/>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1" name="TextBox 60">
          <a:extLst>
            <a:ext uri="{FF2B5EF4-FFF2-40B4-BE49-F238E27FC236}">
              <a16:creationId xmlns:a16="http://schemas.microsoft.com/office/drawing/2014/main" id="{C6BABD9F-DCEA-4C56-AD66-D91491249564}"/>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2" name="TextBox 61">
          <a:extLst>
            <a:ext uri="{FF2B5EF4-FFF2-40B4-BE49-F238E27FC236}">
              <a16:creationId xmlns:a16="http://schemas.microsoft.com/office/drawing/2014/main" id="{4FFDC604-C0B2-4AAB-9ADB-FAE90335C754}"/>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3" name="TextBox 62">
          <a:extLst>
            <a:ext uri="{FF2B5EF4-FFF2-40B4-BE49-F238E27FC236}">
              <a16:creationId xmlns:a16="http://schemas.microsoft.com/office/drawing/2014/main" id="{1013AF16-4F47-449E-8CE0-9BCD0D7439AD}"/>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4" name="TextBox 63">
          <a:extLst>
            <a:ext uri="{FF2B5EF4-FFF2-40B4-BE49-F238E27FC236}">
              <a16:creationId xmlns:a16="http://schemas.microsoft.com/office/drawing/2014/main" id="{DF21A54D-A2DD-4EBE-B08C-686002B1EB5A}"/>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5" name="TextBox 64">
          <a:extLst>
            <a:ext uri="{FF2B5EF4-FFF2-40B4-BE49-F238E27FC236}">
              <a16:creationId xmlns:a16="http://schemas.microsoft.com/office/drawing/2014/main" id="{CA28832F-45EB-41F6-B7D4-FD77F5BA4F83}"/>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66" name="TextBox 65">
          <a:extLst>
            <a:ext uri="{FF2B5EF4-FFF2-40B4-BE49-F238E27FC236}">
              <a16:creationId xmlns:a16="http://schemas.microsoft.com/office/drawing/2014/main" id="{22D47233-FCF3-413C-9E78-B06530830E14}"/>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67" name="TextBox 66">
          <a:extLst>
            <a:ext uri="{FF2B5EF4-FFF2-40B4-BE49-F238E27FC236}">
              <a16:creationId xmlns:a16="http://schemas.microsoft.com/office/drawing/2014/main" id="{4044C485-4272-4739-BCCB-B6F5F5C14D57}"/>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8" name="TextBox 67">
          <a:extLst>
            <a:ext uri="{FF2B5EF4-FFF2-40B4-BE49-F238E27FC236}">
              <a16:creationId xmlns:a16="http://schemas.microsoft.com/office/drawing/2014/main" id="{388E206C-CE40-4768-8AA1-C6A6E333ABB0}"/>
            </a:ext>
          </a:extLst>
        </xdr:cNvPr>
        <xdr:cNvSpPr txBox="1"/>
      </xdr:nvSpPr>
      <xdr:spPr>
        <a:xfrm>
          <a:off x="4911090"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9" name="TextBox 68">
          <a:extLst>
            <a:ext uri="{FF2B5EF4-FFF2-40B4-BE49-F238E27FC236}">
              <a16:creationId xmlns:a16="http://schemas.microsoft.com/office/drawing/2014/main" id="{F0A65013-5CBB-42EF-B8D7-7CA02BF104D7}"/>
            </a:ext>
          </a:extLst>
        </xdr:cNvPr>
        <xdr:cNvSpPr txBox="1"/>
      </xdr:nvSpPr>
      <xdr:spPr>
        <a:xfrm>
          <a:off x="4911090"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70" name="TextBox 69">
          <a:extLst>
            <a:ext uri="{FF2B5EF4-FFF2-40B4-BE49-F238E27FC236}">
              <a16:creationId xmlns:a16="http://schemas.microsoft.com/office/drawing/2014/main" id="{658AE5EA-9BDA-4B28-9ADE-CDF5AF679159}"/>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71" name="TextBox 70">
          <a:extLst>
            <a:ext uri="{FF2B5EF4-FFF2-40B4-BE49-F238E27FC236}">
              <a16:creationId xmlns:a16="http://schemas.microsoft.com/office/drawing/2014/main" id="{347FF912-D03D-4BFC-895F-D6DE2AD0719C}"/>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72" name="TextBox 71">
          <a:extLst>
            <a:ext uri="{FF2B5EF4-FFF2-40B4-BE49-F238E27FC236}">
              <a16:creationId xmlns:a16="http://schemas.microsoft.com/office/drawing/2014/main" id="{D46604F2-8F67-4433-82F9-D633A72D82E2}"/>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73" name="TextBox 72">
          <a:extLst>
            <a:ext uri="{FF2B5EF4-FFF2-40B4-BE49-F238E27FC236}">
              <a16:creationId xmlns:a16="http://schemas.microsoft.com/office/drawing/2014/main" id="{12D801A9-E6B3-43AC-9FC9-07CA3A4B004A}"/>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4" name="TextBox 73">
          <a:extLst>
            <a:ext uri="{FF2B5EF4-FFF2-40B4-BE49-F238E27FC236}">
              <a16:creationId xmlns:a16="http://schemas.microsoft.com/office/drawing/2014/main" id="{49DE8803-3090-4811-8FD8-DA39807BD9FA}"/>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5" name="TextBox 74">
          <a:extLst>
            <a:ext uri="{FF2B5EF4-FFF2-40B4-BE49-F238E27FC236}">
              <a16:creationId xmlns:a16="http://schemas.microsoft.com/office/drawing/2014/main" id="{C88FDDEC-A012-4276-BD23-DFFBE10FB3A3}"/>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76" name="TextBox 75">
          <a:extLst>
            <a:ext uri="{FF2B5EF4-FFF2-40B4-BE49-F238E27FC236}">
              <a16:creationId xmlns:a16="http://schemas.microsoft.com/office/drawing/2014/main" id="{92970D30-3476-4791-AC21-54D28A3EC0D9}"/>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77" name="TextBox 76">
          <a:extLst>
            <a:ext uri="{FF2B5EF4-FFF2-40B4-BE49-F238E27FC236}">
              <a16:creationId xmlns:a16="http://schemas.microsoft.com/office/drawing/2014/main" id="{7609799B-4687-4504-8FF3-20B3FBF7B7D4}"/>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78" name="TextBox 77">
          <a:extLst>
            <a:ext uri="{FF2B5EF4-FFF2-40B4-BE49-F238E27FC236}">
              <a16:creationId xmlns:a16="http://schemas.microsoft.com/office/drawing/2014/main" id="{9F5594F3-57F5-4F73-A220-2ECB51D9433E}"/>
            </a:ext>
          </a:extLst>
        </xdr:cNvPr>
        <xdr:cNvSpPr txBox="1"/>
      </xdr:nvSpPr>
      <xdr:spPr>
        <a:xfrm>
          <a:off x="49149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79" name="TextBox 78">
          <a:extLst>
            <a:ext uri="{FF2B5EF4-FFF2-40B4-BE49-F238E27FC236}">
              <a16:creationId xmlns:a16="http://schemas.microsoft.com/office/drawing/2014/main" id="{2E758AE4-2B34-4DFB-84E6-D014A1CF517C}"/>
            </a:ext>
          </a:extLst>
        </xdr:cNvPr>
        <xdr:cNvSpPr txBox="1"/>
      </xdr:nvSpPr>
      <xdr:spPr>
        <a:xfrm>
          <a:off x="49149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0" name="TextBox 79">
          <a:extLst>
            <a:ext uri="{FF2B5EF4-FFF2-40B4-BE49-F238E27FC236}">
              <a16:creationId xmlns:a16="http://schemas.microsoft.com/office/drawing/2014/main" id="{7A27911D-B5FE-45F6-ACAA-C3345069AB55}"/>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1" name="TextBox 80">
          <a:extLst>
            <a:ext uri="{FF2B5EF4-FFF2-40B4-BE49-F238E27FC236}">
              <a16:creationId xmlns:a16="http://schemas.microsoft.com/office/drawing/2014/main" id="{D8884150-DCB2-40BD-A399-958BACE3D4DD}"/>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2" name="TextBox 81">
          <a:extLst>
            <a:ext uri="{FF2B5EF4-FFF2-40B4-BE49-F238E27FC236}">
              <a16:creationId xmlns:a16="http://schemas.microsoft.com/office/drawing/2014/main" id="{69498FD4-0CAD-43A2-AA2B-915A74D14F9E}"/>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3" name="TextBox 82">
          <a:extLst>
            <a:ext uri="{FF2B5EF4-FFF2-40B4-BE49-F238E27FC236}">
              <a16:creationId xmlns:a16="http://schemas.microsoft.com/office/drawing/2014/main" id="{907DBC18-3AAB-4201-9439-96F83AC3185D}"/>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4" name="TextBox 83">
          <a:extLst>
            <a:ext uri="{FF2B5EF4-FFF2-40B4-BE49-F238E27FC236}">
              <a16:creationId xmlns:a16="http://schemas.microsoft.com/office/drawing/2014/main" id="{E1162721-4D38-4D29-A53E-06CA8CE31AB8}"/>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52</xdr:row>
      <xdr:rowOff>0</xdr:rowOff>
    </xdr:from>
    <xdr:ext cx="183125" cy="264560"/>
    <xdr:sp macro="" textlink="">
      <xdr:nvSpPr>
        <xdr:cNvPr id="85" name="TextBox 84">
          <a:extLst>
            <a:ext uri="{FF2B5EF4-FFF2-40B4-BE49-F238E27FC236}">
              <a16:creationId xmlns:a16="http://schemas.microsoft.com/office/drawing/2014/main" id="{5648A830-5E3B-440D-A692-4CD3CDC2F7A4}"/>
            </a:ext>
          </a:extLst>
        </xdr:cNvPr>
        <xdr:cNvSpPr txBox="1"/>
      </xdr:nvSpPr>
      <xdr:spPr>
        <a:xfrm>
          <a:off x="4911090" y="95059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52</xdr:row>
      <xdr:rowOff>0</xdr:rowOff>
    </xdr:from>
    <xdr:ext cx="184731" cy="271710"/>
    <xdr:sp macro="" textlink="">
      <xdr:nvSpPr>
        <xdr:cNvPr id="86" name="TextBox 85">
          <a:extLst>
            <a:ext uri="{FF2B5EF4-FFF2-40B4-BE49-F238E27FC236}">
              <a16:creationId xmlns:a16="http://schemas.microsoft.com/office/drawing/2014/main" id="{AEAD38DC-A696-4E6E-AE0A-0DB003535A79}"/>
            </a:ext>
          </a:extLst>
        </xdr:cNvPr>
        <xdr:cNvSpPr txBox="1"/>
      </xdr:nvSpPr>
      <xdr:spPr>
        <a:xfrm>
          <a:off x="3608070" y="95059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2</xdr:col>
      <xdr:colOff>1558290</xdr:colOff>
      <xdr:row>50</xdr:row>
      <xdr:rowOff>276225</xdr:rowOff>
    </xdr:from>
    <xdr:ext cx="192763" cy="303466"/>
    <xdr:sp macro="" textlink="">
      <xdr:nvSpPr>
        <xdr:cNvPr id="3" name="TextBox 2">
          <a:extLst>
            <a:ext uri="{FF2B5EF4-FFF2-40B4-BE49-F238E27FC236}">
              <a16:creationId xmlns:a16="http://schemas.microsoft.com/office/drawing/2014/main" id="{A69B63EE-2379-489B-BC79-F4CFBB0193CA}"/>
            </a:ext>
          </a:extLst>
        </xdr:cNvPr>
        <xdr:cNvSpPr txBox="1"/>
      </xdr:nvSpPr>
      <xdr:spPr>
        <a:xfrm>
          <a:off x="4834890" y="88582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4" name="TextBox 3">
          <a:extLst>
            <a:ext uri="{FF2B5EF4-FFF2-40B4-BE49-F238E27FC236}">
              <a16:creationId xmlns:a16="http://schemas.microsoft.com/office/drawing/2014/main" id="{5BA8DEE3-7FBD-4C25-8CDC-E337319F2F9C}"/>
            </a:ext>
          </a:extLst>
        </xdr:cNvPr>
        <xdr:cNvSpPr txBox="1"/>
      </xdr:nvSpPr>
      <xdr:spPr>
        <a:xfrm>
          <a:off x="667321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5" name="TextBox 4">
          <a:extLst>
            <a:ext uri="{FF2B5EF4-FFF2-40B4-BE49-F238E27FC236}">
              <a16:creationId xmlns:a16="http://schemas.microsoft.com/office/drawing/2014/main" id="{97C0F9BF-FA01-46E6-BB3B-B15FEF096795}"/>
            </a:ext>
          </a:extLst>
        </xdr:cNvPr>
        <xdr:cNvSpPr txBox="1"/>
      </xdr:nvSpPr>
      <xdr:spPr>
        <a:xfrm>
          <a:off x="667321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6" name="TextBox 5">
          <a:extLst>
            <a:ext uri="{FF2B5EF4-FFF2-40B4-BE49-F238E27FC236}">
              <a16:creationId xmlns:a16="http://schemas.microsoft.com/office/drawing/2014/main" id="{FBB7C6A7-E6EC-4733-9741-D8A8FA89BD18}"/>
            </a:ext>
          </a:extLst>
        </xdr:cNvPr>
        <xdr:cNvSpPr txBox="1"/>
      </xdr:nvSpPr>
      <xdr:spPr>
        <a:xfrm>
          <a:off x="667321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7" name="TextBox 6">
          <a:extLst>
            <a:ext uri="{FF2B5EF4-FFF2-40B4-BE49-F238E27FC236}">
              <a16:creationId xmlns:a16="http://schemas.microsoft.com/office/drawing/2014/main" id="{C2432189-A66C-4564-9E3F-3374CF9BE2BD}"/>
            </a:ext>
          </a:extLst>
        </xdr:cNvPr>
        <xdr:cNvSpPr txBox="1"/>
      </xdr:nvSpPr>
      <xdr:spPr>
        <a:xfrm>
          <a:off x="667321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8" name="TextBox 7">
          <a:extLst>
            <a:ext uri="{FF2B5EF4-FFF2-40B4-BE49-F238E27FC236}">
              <a16:creationId xmlns:a16="http://schemas.microsoft.com/office/drawing/2014/main" id="{E309B95E-3B5C-417D-9064-63584F557664}"/>
            </a:ext>
          </a:extLst>
        </xdr:cNvPr>
        <xdr:cNvSpPr txBox="1"/>
      </xdr:nvSpPr>
      <xdr:spPr>
        <a:xfrm>
          <a:off x="667321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9" name="TextBox 8">
          <a:extLst>
            <a:ext uri="{FF2B5EF4-FFF2-40B4-BE49-F238E27FC236}">
              <a16:creationId xmlns:a16="http://schemas.microsoft.com/office/drawing/2014/main" id="{70FB314F-E8B0-447B-92F0-B9E415881FDC}"/>
            </a:ext>
          </a:extLst>
        </xdr:cNvPr>
        <xdr:cNvSpPr txBox="1"/>
      </xdr:nvSpPr>
      <xdr:spPr>
        <a:xfrm>
          <a:off x="667321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10" name="TextBox 9">
          <a:extLst>
            <a:ext uri="{FF2B5EF4-FFF2-40B4-BE49-F238E27FC236}">
              <a16:creationId xmlns:a16="http://schemas.microsoft.com/office/drawing/2014/main" id="{4C22E1AC-E871-496F-91E2-FB9EC599B9EA}"/>
            </a:ext>
          </a:extLst>
        </xdr:cNvPr>
        <xdr:cNvSpPr txBox="1"/>
      </xdr:nvSpPr>
      <xdr:spPr>
        <a:xfrm>
          <a:off x="667321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11" name="TextBox 10">
          <a:extLst>
            <a:ext uri="{FF2B5EF4-FFF2-40B4-BE49-F238E27FC236}">
              <a16:creationId xmlns:a16="http://schemas.microsoft.com/office/drawing/2014/main" id="{2A6FFA8E-0CF4-446B-AF65-6E29180338EA}"/>
            </a:ext>
          </a:extLst>
        </xdr:cNvPr>
        <xdr:cNvSpPr txBox="1"/>
      </xdr:nvSpPr>
      <xdr:spPr>
        <a:xfrm>
          <a:off x="667321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2" name="TextBox 11">
          <a:extLst>
            <a:ext uri="{FF2B5EF4-FFF2-40B4-BE49-F238E27FC236}">
              <a16:creationId xmlns:a16="http://schemas.microsoft.com/office/drawing/2014/main" id="{996233E2-5BD1-4532-AE61-CA3617E7ED3D}"/>
            </a:ext>
          </a:extLst>
        </xdr:cNvPr>
        <xdr:cNvSpPr txBox="1"/>
      </xdr:nvSpPr>
      <xdr:spPr>
        <a:xfrm>
          <a:off x="667321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3" name="TextBox 12">
          <a:extLst>
            <a:ext uri="{FF2B5EF4-FFF2-40B4-BE49-F238E27FC236}">
              <a16:creationId xmlns:a16="http://schemas.microsoft.com/office/drawing/2014/main" id="{D0C07C03-18DE-476C-B1D4-E796AD26ED12}"/>
            </a:ext>
          </a:extLst>
        </xdr:cNvPr>
        <xdr:cNvSpPr txBox="1"/>
      </xdr:nvSpPr>
      <xdr:spPr>
        <a:xfrm>
          <a:off x="667321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14" name="TextBox 13">
          <a:extLst>
            <a:ext uri="{FF2B5EF4-FFF2-40B4-BE49-F238E27FC236}">
              <a16:creationId xmlns:a16="http://schemas.microsoft.com/office/drawing/2014/main" id="{B8EFA9CB-91ED-40A5-8322-87B65ED14ADD}"/>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15" name="TextBox 14">
          <a:extLst>
            <a:ext uri="{FF2B5EF4-FFF2-40B4-BE49-F238E27FC236}">
              <a16:creationId xmlns:a16="http://schemas.microsoft.com/office/drawing/2014/main" id="{4080E831-074F-40A9-95B9-40B3707E440B}"/>
            </a:ext>
          </a:extLst>
        </xdr:cNvPr>
        <xdr:cNvSpPr txBox="1"/>
      </xdr:nvSpPr>
      <xdr:spPr>
        <a:xfrm>
          <a:off x="78581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6" name="TextBox 15">
          <a:extLst>
            <a:ext uri="{FF2B5EF4-FFF2-40B4-BE49-F238E27FC236}">
              <a16:creationId xmlns:a16="http://schemas.microsoft.com/office/drawing/2014/main" id="{E73D5925-E880-420C-9751-F79F8D0008AD}"/>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7" name="TextBox 16">
          <a:extLst>
            <a:ext uri="{FF2B5EF4-FFF2-40B4-BE49-F238E27FC236}">
              <a16:creationId xmlns:a16="http://schemas.microsoft.com/office/drawing/2014/main" id="{2FEB6DE1-0714-4EFB-879D-4470A117C5FF}"/>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8" name="TextBox 17">
          <a:extLst>
            <a:ext uri="{FF2B5EF4-FFF2-40B4-BE49-F238E27FC236}">
              <a16:creationId xmlns:a16="http://schemas.microsoft.com/office/drawing/2014/main" id="{C01CB04A-3AF3-41F4-945F-BD205799BFED}"/>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9" name="TextBox 18">
          <a:extLst>
            <a:ext uri="{FF2B5EF4-FFF2-40B4-BE49-F238E27FC236}">
              <a16:creationId xmlns:a16="http://schemas.microsoft.com/office/drawing/2014/main" id="{44ED4B70-4200-431F-9F05-A6EA1C795446}"/>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20" name="TextBox 19">
          <a:extLst>
            <a:ext uri="{FF2B5EF4-FFF2-40B4-BE49-F238E27FC236}">
              <a16:creationId xmlns:a16="http://schemas.microsoft.com/office/drawing/2014/main" id="{1B84F2DA-14EB-4E5C-81D5-19DCF8BAADF9}"/>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21" name="TextBox 20">
          <a:extLst>
            <a:ext uri="{FF2B5EF4-FFF2-40B4-BE49-F238E27FC236}">
              <a16:creationId xmlns:a16="http://schemas.microsoft.com/office/drawing/2014/main" id="{C4FBBC7D-47A1-425E-B91F-03EF141D7D01}"/>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2" name="TextBox 21">
          <a:extLst>
            <a:ext uri="{FF2B5EF4-FFF2-40B4-BE49-F238E27FC236}">
              <a16:creationId xmlns:a16="http://schemas.microsoft.com/office/drawing/2014/main" id="{FE7AC61E-31AA-4853-850C-D48715A15BF0}"/>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3" name="TextBox 22">
          <a:extLst>
            <a:ext uri="{FF2B5EF4-FFF2-40B4-BE49-F238E27FC236}">
              <a16:creationId xmlns:a16="http://schemas.microsoft.com/office/drawing/2014/main" id="{027820A4-393E-4AE0-8CAB-ED982175C869}"/>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4" name="TextBox 23">
          <a:extLst>
            <a:ext uri="{FF2B5EF4-FFF2-40B4-BE49-F238E27FC236}">
              <a16:creationId xmlns:a16="http://schemas.microsoft.com/office/drawing/2014/main" id="{12548D04-9282-400B-B927-BE5E25CA4F7A}"/>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5" name="TextBox 24">
          <a:extLst>
            <a:ext uri="{FF2B5EF4-FFF2-40B4-BE49-F238E27FC236}">
              <a16:creationId xmlns:a16="http://schemas.microsoft.com/office/drawing/2014/main" id="{F642F630-37EC-4FAC-BA1A-8C77F95E2662}"/>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47</xdr:row>
      <xdr:rowOff>0</xdr:rowOff>
    </xdr:from>
    <xdr:ext cx="184731" cy="264560"/>
    <xdr:sp macro="" textlink="">
      <xdr:nvSpPr>
        <xdr:cNvPr id="26" name="TextBox 25">
          <a:extLst>
            <a:ext uri="{FF2B5EF4-FFF2-40B4-BE49-F238E27FC236}">
              <a16:creationId xmlns:a16="http://schemas.microsoft.com/office/drawing/2014/main" id="{B9EB02C4-E2FF-4180-A0AB-361D233687EA}"/>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7" name="TextBox 26">
          <a:extLst>
            <a:ext uri="{FF2B5EF4-FFF2-40B4-BE49-F238E27FC236}">
              <a16:creationId xmlns:a16="http://schemas.microsoft.com/office/drawing/2014/main" id="{406F0718-975B-4405-A171-3C5A514536FF}"/>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8" name="TextBox 27">
          <a:extLst>
            <a:ext uri="{FF2B5EF4-FFF2-40B4-BE49-F238E27FC236}">
              <a16:creationId xmlns:a16="http://schemas.microsoft.com/office/drawing/2014/main" id="{1CFD4780-DABA-4608-808E-CFA1DED2011E}"/>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9" name="TextBox 28">
          <a:extLst>
            <a:ext uri="{FF2B5EF4-FFF2-40B4-BE49-F238E27FC236}">
              <a16:creationId xmlns:a16="http://schemas.microsoft.com/office/drawing/2014/main" id="{CC6AEEDF-70B7-4C1B-835B-7B8FD897C8E3}"/>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30" name="TextBox 29">
          <a:extLst>
            <a:ext uri="{FF2B5EF4-FFF2-40B4-BE49-F238E27FC236}">
              <a16:creationId xmlns:a16="http://schemas.microsoft.com/office/drawing/2014/main" id="{6D17EDFA-1EEC-4864-8FE5-59FCE65589CA}"/>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31" name="TextBox 30">
          <a:extLst>
            <a:ext uri="{FF2B5EF4-FFF2-40B4-BE49-F238E27FC236}">
              <a16:creationId xmlns:a16="http://schemas.microsoft.com/office/drawing/2014/main" id="{45492B5B-C42D-413D-B5D0-24A001B71653}"/>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32" name="TextBox 31">
          <a:extLst>
            <a:ext uri="{FF2B5EF4-FFF2-40B4-BE49-F238E27FC236}">
              <a16:creationId xmlns:a16="http://schemas.microsoft.com/office/drawing/2014/main" id="{6D9EB498-9170-497D-A8ED-07E7A70DE2AE}"/>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3" name="TextBox 32">
          <a:extLst>
            <a:ext uri="{FF2B5EF4-FFF2-40B4-BE49-F238E27FC236}">
              <a16:creationId xmlns:a16="http://schemas.microsoft.com/office/drawing/2014/main" id="{A5855D5F-EDF6-4A35-8B85-04DF1A9E7D23}"/>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4" name="TextBox 33">
          <a:extLst>
            <a:ext uri="{FF2B5EF4-FFF2-40B4-BE49-F238E27FC236}">
              <a16:creationId xmlns:a16="http://schemas.microsoft.com/office/drawing/2014/main" id="{8712AB39-3315-4B9B-9C96-5F75FC45B69E}"/>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47</xdr:row>
      <xdr:rowOff>0</xdr:rowOff>
    </xdr:from>
    <xdr:ext cx="184731" cy="271710"/>
    <xdr:sp macro="" textlink="">
      <xdr:nvSpPr>
        <xdr:cNvPr id="36" name="TextBox 35">
          <a:extLst>
            <a:ext uri="{FF2B5EF4-FFF2-40B4-BE49-F238E27FC236}">
              <a16:creationId xmlns:a16="http://schemas.microsoft.com/office/drawing/2014/main" id="{82DF30BA-3776-4BE7-8204-A7D1B7FB47CC}"/>
            </a:ext>
          </a:extLst>
        </xdr:cNvPr>
        <xdr:cNvSpPr txBox="1"/>
      </xdr:nvSpPr>
      <xdr:spPr>
        <a:xfrm>
          <a:off x="5827395" y="5105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37" name="TextBox 36">
          <a:extLst>
            <a:ext uri="{FF2B5EF4-FFF2-40B4-BE49-F238E27FC236}">
              <a16:creationId xmlns:a16="http://schemas.microsoft.com/office/drawing/2014/main" id="{3D08E4FE-67E4-4BEC-8265-ED1D749C7CEB}"/>
            </a:ext>
          </a:extLst>
        </xdr:cNvPr>
        <xdr:cNvSpPr txBox="1"/>
      </xdr:nvSpPr>
      <xdr:spPr>
        <a:xfrm>
          <a:off x="3910965" y="524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38" name="TextBox 37">
          <a:extLst>
            <a:ext uri="{FF2B5EF4-FFF2-40B4-BE49-F238E27FC236}">
              <a16:creationId xmlns:a16="http://schemas.microsoft.com/office/drawing/2014/main" id="{9E23495A-4AF4-446E-83C8-F4BAF788656F}"/>
            </a:ext>
          </a:extLst>
        </xdr:cNvPr>
        <xdr:cNvSpPr txBox="1"/>
      </xdr:nvSpPr>
      <xdr:spPr>
        <a:xfrm>
          <a:off x="3910965" y="510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303466"/>
    <xdr:sp macro="" textlink="">
      <xdr:nvSpPr>
        <xdr:cNvPr id="39" name="TextBox 38">
          <a:extLst>
            <a:ext uri="{FF2B5EF4-FFF2-40B4-BE49-F238E27FC236}">
              <a16:creationId xmlns:a16="http://schemas.microsoft.com/office/drawing/2014/main" id="{DB7B7643-32F4-4760-8DEF-59074561875B}"/>
            </a:ext>
          </a:extLst>
        </xdr:cNvPr>
        <xdr:cNvSpPr txBox="1"/>
      </xdr:nvSpPr>
      <xdr:spPr>
        <a:xfrm>
          <a:off x="3910965" y="5248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40" name="TextBox 39">
          <a:extLst>
            <a:ext uri="{FF2B5EF4-FFF2-40B4-BE49-F238E27FC236}">
              <a16:creationId xmlns:a16="http://schemas.microsoft.com/office/drawing/2014/main" id="{92D1ABE4-EE3A-41D8-B0EE-598BB23521E0}"/>
            </a:ext>
          </a:extLst>
        </xdr:cNvPr>
        <xdr:cNvSpPr txBox="1"/>
      </xdr:nvSpPr>
      <xdr:spPr>
        <a:xfrm>
          <a:off x="391096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41" name="TextBox 40">
          <a:extLst>
            <a:ext uri="{FF2B5EF4-FFF2-40B4-BE49-F238E27FC236}">
              <a16:creationId xmlns:a16="http://schemas.microsoft.com/office/drawing/2014/main" id="{8BFC8DC3-45CF-4E79-8785-F09A82EC4736}"/>
            </a:ext>
          </a:extLst>
        </xdr:cNvPr>
        <xdr:cNvSpPr txBox="1"/>
      </xdr:nvSpPr>
      <xdr:spPr>
        <a:xfrm>
          <a:off x="391096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42" name="TextBox 41">
          <a:extLst>
            <a:ext uri="{FF2B5EF4-FFF2-40B4-BE49-F238E27FC236}">
              <a16:creationId xmlns:a16="http://schemas.microsoft.com/office/drawing/2014/main" id="{F5755F85-FFB2-44AB-B968-ED9B4283492C}"/>
            </a:ext>
          </a:extLst>
        </xdr:cNvPr>
        <xdr:cNvSpPr txBox="1"/>
      </xdr:nvSpPr>
      <xdr:spPr>
        <a:xfrm>
          <a:off x="391096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43" name="TextBox 42">
          <a:extLst>
            <a:ext uri="{FF2B5EF4-FFF2-40B4-BE49-F238E27FC236}">
              <a16:creationId xmlns:a16="http://schemas.microsoft.com/office/drawing/2014/main" id="{5B76D70E-AE38-4E6B-A40C-73BF4386E17F}"/>
            </a:ext>
          </a:extLst>
        </xdr:cNvPr>
        <xdr:cNvSpPr txBox="1"/>
      </xdr:nvSpPr>
      <xdr:spPr>
        <a:xfrm>
          <a:off x="391096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44" name="TextBox 43">
          <a:extLst>
            <a:ext uri="{FF2B5EF4-FFF2-40B4-BE49-F238E27FC236}">
              <a16:creationId xmlns:a16="http://schemas.microsoft.com/office/drawing/2014/main" id="{66161735-B45D-4A02-9553-726A4858250C}"/>
            </a:ext>
          </a:extLst>
        </xdr:cNvPr>
        <xdr:cNvSpPr txBox="1"/>
      </xdr:nvSpPr>
      <xdr:spPr>
        <a:xfrm>
          <a:off x="391096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45" name="TextBox 44">
          <a:extLst>
            <a:ext uri="{FF2B5EF4-FFF2-40B4-BE49-F238E27FC236}">
              <a16:creationId xmlns:a16="http://schemas.microsoft.com/office/drawing/2014/main" id="{A7D15A80-BE2B-4E7D-891A-540443251CCD}"/>
            </a:ext>
          </a:extLst>
        </xdr:cNvPr>
        <xdr:cNvSpPr txBox="1"/>
      </xdr:nvSpPr>
      <xdr:spPr>
        <a:xfrm>
          <a:off x="391096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6" name="TextBox 45">
          <a:extLst>
            <a:ext uri="{FF2B5EF4-FFF2-40B4-BE49-F238E27FC236}">
              <a16:creationId xmlns:a16="http://schemas.microsoft.com/office/drawing/2014/main" id="{ECB88FE3-69F1-4713-87A8-921BBA45600C}"/>
            </a:ext>
          </a:extLst>
        </xdr:cNvPr>
        <xdr:cNvSpPr txBox="1"/>
      </xdr:nvSpPr>
      <xdr:spPr>
        <a:xfrm>
          <a:off x="391096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7" name="TextBox 46">
          <a:extLst>
            <a:ext uri="{FF2B5EF4-FFF2-40B4-BE49-F238E27FC236}">
              <a16:creationId xmlns:a16="http://schemas.microsoft.com/office/drawing/2014/main" id="{AD180CE2-BA18-4438-8261-F07A2F00D121}"/>
            </a:ext>
          </a:extLst>
        </xdr:cNvPr>
        <xdr:cNvSpPr txBox="1"/>
      </xdr:nvSpPr>
      <xdr:spPr>
        <a:xfrm>
          <a:off x="391096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8" name="TextBox 47">
          <a:extLst>
            <a:ext uri="{FF2B5EF4-FFF2-40B4-BE49-F238E27FC236}">
              <a16:creationId xmlns:a16="http://schemas.microsoft.com/office/drawing/2014/main" id="{BF805B93-3FD4-4B8E-85FA-2ADCACBF38B1}"/>
            </a:ext>
          </a:extLst>
        </xdr:cNvPr>
        <xdr:cNvSpPr txBox="1"/>
      </xdr:nvSpPr>
      <xdr:spPr>
        <a:xfrm>
          <a:off x="391096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9" name="TextBox 48">
          <a:extLst>
            <a:ext uri="{FF2B5EF4-FFF2-40B4-BE49-F238E27FC236}">
              <a16:creationId xmlns:a16="http://schemas.microsoft.com/office/drawing/2014/main" id="{CE193080-164E-40BC-9373-F152C3F7CA1F}"/>
            </a:ext>
          </a:extLst>
        </xdr:cNvPr>
        <xdr:cNvSpPr txBox="1"/>
      </xdr:nvSpPr>
      <xdr:spPr>
        <a:xfrm>
          <a:off x="391096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184731</xdr:colOff>
      <xdr:row>48</xdr:row>
      <xdr:rowOff>102634</xdr:rowOff>
    </xdr:from>
    <xdr:ext cx="205794" cy="164065"/>
    <xdr:sp macro="" textlink="">
      <xdr:nvSpPr>
        <xdr:cNvPr id="50" name="TextBox 49">
          <a:extLst>
            <a:ext uri="{FF2B5EF4-FFF2-40B4-BE49-F238E27FC236}">
              <a16:creationId xmlns:a16="http://schemas.microsoft.com/office/drawing/2014/main" id="{EA682000-EF28-4114-9E6F-3C44B712C8EF}"/>
            </a:ext>
          </a:extLst>
        </xdr:cNvPr>
        <xdr:cNvSpPr txBox="1"/>
      </xdr:nvSpPr>
      <xdr:spPr>
        <a:xfrm flipH="1" flipV="1">
          <a:off x="5099631" y="8360809"/>
          <a:ext cx="205794" cy="164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endParaRPr lang="en-US"/>
        </a:p>
      </xdr:txBody>
    </xdr:sp>
    <xdr:clientData/>
  </xdr:oneCellAnchor>
  <xdr:oneCellAnchor>
    <xdr:from>
      <xdr:col>2</xdr:col>
      <xdr:colOff>1619250</xdr:colOff>
      <xdr:row>49</xdr:row>
      <xdr:rowOff>57150</xdr:rowOff>
    </xdr:from>
    <xdr:ext cx="184731" cy="303466"/>
    <xdr:sp macro="" textlink="">
      <xdr:nvSpPr>
        <xdr:cNvPr id="51" name="TextBox 50">
          <a:extLst>
            <a:ext uri="{FF2B5EF4-FFF2-40B4-BE49-F238E27FC236}">
              <a16:creationId xmlns:a16="http://schemas.microsoft.com/office/drawing/2014/main" id="{E3DDA0D7-A1DA-408D-99A6-8D14E0973839}"/>
            </a:ext>
          </a:extLst>
        </xdr:cNvPr>
        <xdr:cNvSpPr txBox="1"/>
      </xdr:nvSpPr>
      <xdr:spPr>
        <a:xfrm>
          <a:off x="4895850" y="84772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52" name="TextBox 51">
          <a:extLst>
            <a:ext uri="{FF2B5EF4-FFF2-40B4-BE49-F238E27FC236}">
              <a16:creationId xmlns:a16="http://schemas.microsoft.com/office/drawing/2014/main" id="{0D85897C-E2C7-43A0-B563-6A8DD814624E}"/>
            </a:ext>
          </a:extLst>
        </xdr:cNvPr>
        <xdr:cNvSpPr txBox="1"/>
      </xdr:nvSpPr>
      <xdr:spPr>
        <a:xfrm>
          <a:off x="66770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53" name="TextBox 52">
          <a:extLst>
            <a:ext uri="{FF2B5EF4-FFF2-40B4-BE49-F238E27FC236}">
              <a16:creationId xmlns:a16="http://schemas.microsoft.com/office/drawing/2014/main" id="{42455942-65C9-4705-9875-F9979453CD2C}"/>
            </a:ext>
          </a:extLst>
        </xdr:cNvPr>
        <xdr:cNvSpPr txBox="1"/>
      </xdr:nvSpPr>
      <xdr:spPr>
        <a:xfrm>
          <a:off x="66770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54" name="TextBox 53">
          <a:extLst>
            <a:ext uri="{FF2B5EF4-FFF2-40B4-BE49-F238E27FC236}">
              <a16:creationId xmlns:a16="http://schemas.microsoft.com/office/drawing/2014/main" id="{8071CC11-7E9E-45F0-B92C-5F47D2A2A7AB}"/>
            </a:ext>
          </a:extLst>
        </xdr:cNvPr>
        <xdr:cNvSpPr txBox="1"/>
      </xdr:nvSpPr>
      <xdr:spPr>
        <a:xfrm>
          <a:off x="66770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55" name="TextBox 54">
          <a:extLst>
            <a:ext uri="{FF2B5EF4-FFF2-40B4-BE49-F238E27FC236}">
              <a16:creationId xmlns:a16="http://schemas.microsoft.com/office/drawing/2014/main" id="{CCDAF964-546C-48C4-9525-922ECD1BA831}"/>
            </a:ext>
          </a:extLst>
        </xdr:cNvPr>
        <xdr:cNvSpPr txBox="1"/>
      </xdr:nvSpPr>
      <xdr:spPr>
        <a:xfrm>
          <a:off x="66770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56" name="TextBox 55">
          <a:extLst>
            <a:ext uri="{FF2B5EF4-FFF2-40B4-BE49-F238E27FC236}">
              <a16:creationId xmlns:a16="http://schemas.microsoft.com/office/drawing/2014/main" id="{3A57C6BF-B11D-432D-AE71-4BFF83347FEA}"/>
            </a:ext>
          </a:extLst>
        </xdr:cNvPr>
        <xdr:cNvSpPr txBox="1"/>
      </xdr:nvSpPr>
      <xdr:spPr>
        <a:xfrm>
          <a:off x="66770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57" name="TextBox 56">
          <a:extLst>
            <a:ext uri="{FF2B5EF4-FFF2-40B4-BE49-F238E27FC236}">
              <a16:creationId xmlns:a16="http://schemas.microsoft.com/office/drawing/2014/main" id="{A8A85753-EF21-40C8-8559-F4795EDCADA5}"/>
            </a:ext>
          </a:extLst>
        </xdr:cNvPr>
        <xdr:cNvSpPr txBox="1"/>
      </xdr:nvSpPr>
      <xdr:spPr>
        <a:xfrm>
          <a:off x="66770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8" name="TextBox 57">
          <a:extLst>
            <a:ext uri="{FF2B5EF4-FFF2-40B4-BE49-F238E27FC236}">
              <a16:creationId xmlns:a16="http://schemas.microsoft.com/office/drawing/2014/main" id="{478A88CA-7EFD-4AED-B401-60A83CBDBD07}"/>
            </a:ext>
          </a:extLst>
        </xdr:cNvPr>
        <xdr:cNvSpPr txBox="1"/>
      </xdr:nvSpPr>
      <xdr:spPr>
        <a:xfrm>
          <a:off x="66770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9" name="TextBox 58">
          <a:extLst>
            <a:ext uri="{FF2B5EF4-FFF2-40B4-BE49-F238E27FC236}">
              <a16:creationId xmlns:a16="http://schemas.microsoft.com/office/drawing/2014/main" id="{20B4FC13-6403-4076-B194-896A1AB005B2}"/>
            </a:ext>
          </a:extLst>
        </xdr:cNvPr>
        <xdr:cNvSpPr txBox="1"/>
      </xdr:nvSpPr>
      <xdr:spPr>
        <a:xfrm>
          <a:off x="66770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60" name="TextBox 59">
          <a:extLst>
            <a:ext uri="{FF2B5EF4-FFF2-40B4-BE49-F238E27FC236}">
              <a16:creationId xmlns:a16="http://schemas.microsoft.com/office/drawing/2014/main" id="{C8D69E58-4863-4532-88B3-E154B492B5F6}"/>
            </a:ext>
          </a:extLst>
        </xdr:cNvPr>
        <xdr:cNvSpPr txBox="1"/>
      </xdr:nvSpPr>
      <xdr:spPr>
        <a:xfrm>
          <a:off x="66770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61" name="TextBox 60">
          <a:extLst>
            <a:ext uri="{FF2B5EF4-FFF2-40B4-BE49-F238E27FC236}">
              <a16:creationId xmlns:a16="http://schemas.microsoft.com/office/drawing/2014/main" id="{9606DE0E-BFFB-4E43-87E9-040AF040E711}"/>
            </a:ext>
          </a:extLst>
        </xdr:cNvPr>
        <xdr:cNvSpPr txBox="1"/>
      </xdr:nvSpPr>
      <xdr:spPr>
        <a:xfrm>
          <a:off x="66770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62" name="TextBox 61">
          <a:extLst>
            <a:ext uri="{FF2B5EF4-FFF2-40B4-BE49-F238E27FC236}">
              <a16:creationId xmlns:a16="http://schemas.microsoft.com/office/drawing/2014/main" id="{998D00C2-D724-4EC4-A1EC-24C8CD961CAE}"/>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63" name="TextBox 62">
          <a:extLst>
            <a:ext uri="{FF2B5EF4-FFF2-40B4-BE49-F238E27FC236}">
              <a16:creationId xmlns:a16="http://schemas.microsoft.com/office/drawing/2014/main" id="{2ADC70C3-00D8-45D1-A957-DD614B365A56}"/>
            </a:ext>
          </a:extLst>
        </xdr:cNvPr>
        <xdr:cNvSpPr txBox="1"/>
      </xdr:nvSpPr>
      <xdr:spPr>
        <a:xfrm>
          <a:off x="78581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64" name="TextBox 63">
          <a:extLst>
            <a:ext uri="{FF2B5EF4-FFF2-40B4-BE49-F238E27FC236}">
              <a16:creationId xmlns:a16="http://schemas.microsoft.com/office/drawing/2014/main" id="{0FFD7830-D90A-4C64-9C48-A2BA3BF8115F}"/>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65" name="TextBox 64">
          <a:extLst>
            <a:ext uri="{FF2B5EF4-FFF2-40B4-BE49-F238E27FC236}">
              <a16:creationId xmlns:a16="http://schemas.microsoft.com/office/drawing/2014/main" id="{9B227179-FDA3-4563-BE88-D481347FC079}"/>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66" name="TextBox 65">
          <a:extLst>
            <a:ext uri="{FF2B5EF4-FFF2-40B4-BE49-F238E27FC236}">
              <a16:creationId xmlns:a16="http://schemas.microsoft.com/office/drawing/2014/main" id="{A358A03D-2115-4652-807F-9B6DDD5EAD58}"/>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67" name="TextBox 66">
          <a:extLst>
            <a:ext uri="{FF2B5EF4-FFF2-40B4-BE49-F238E27FC236}">
              <a16:creationId xmlns:a16="http://schemas.microsoft.com/office/drawing/2014/main" id="{6307697C-2D68-4184-9AA9-B98B1ABFB2C5}"/>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8" name="TextBox 67">
          <a:extLst>
            <a:ext uri="{FF2B5EF4-FFF2-40B4-BE49-F238E27FC236}">
              <a16:creationId xmlns:a16="http://schemas.microsoft.com/office/drawing/2014/main" id="{24817918-4E64-494E-B1EB-4DBF32D158BC}"/>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9" name="TextBox 68">
          <a:extLst>
            <a:ext uri="{FF2B5EF4-FFF2-40B4-BE49-F238E27FC236}">
              <a16:creationId xmlns:a16="http://schemas.microsoft.com/office/drawing/2014/main" id="{56747588-E564-4238-86C9-84BC690E3DA7}"/>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70" name="TextBox 69">
          <a:extLst>
            <a:ext uri="{FF2B5EF4-FFF2-40B4-BE49-F238E27FC236}">
              <a16:creationId xmlns:a16="http://schemas.microsoft.com/office/drawing/2014/main" id="{15932D84-A2F4-45E0-AA40-69A4BEBE80FC}"/>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71" name="TextBox 70">
          <a:extLst>
            <a:ext uri="{FF2B5EF4-FFF2-40B4-BE49-F238E27FC236}">
              <a16:creationId xmlns:a16="http://schemas.microsoft.com/office/drawing/2014/main" id="{E27FD626-7262-4380-B4EE-EE78E799C21F}"/>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72" name="TextBox 71">
          <a:extLst>
            <a:ext uri="{FF2B5EF4-FFF2-40B4-BE49-F238E27FC236}">
              <a16:creationId xmlns:a16="http://schemas.microsoft.com/office/drawing/2014/main" id="{A4AADBBE-A02E-4373-90BE-4B196E7C75E2}"/>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73" name="TextBox 72">
          <a:extLst>
            <a:ext uri="{FF2B5EF4-FFF2-40B4-BE49-F238E27FC236}">
              <a16:creationId xmlns:a16="http://schemas.microsoft.com/office/drawing/2014/main" id="{CA0DD8CB-EF0C-4BA8-889D-39A6F64C1E5E}"/>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47</xdr:row>
      <xdr:rowOff>0</xdr:rowOff>
    </xdr:from>
    <xdr:ext cx="183125" cy="264560"/>
    <xdr:sp macro="" textlink="">
      <xdr:nvSpPr>
        <xdr:cNvPr id="74" name="TextBox 73">
          <a:extLst>
            <a:ext uri="{FF2B5EF4-FFF2-40B4-BE49-F238E27FC236}">
              <a16:creationId xmlns:a16="http://schemas.microsoft.com/office/drawing/2014/main" id="{EDFCF4E1-56E6-47C8-84AC-96B7283BF0AD}"/>
            </a:ext>
          </a:extLst>
        </xdr:cNvPr>
        <xdr:cNvSpPr txBox="1"/>
      </xdr:nvSpPr>
      <xdr:spPr>
        <a:xfrm>
          <a:off x="3920490" y="5105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47</xdr:row>
      <xdr:rowOff>0</xdr:rowOff>
    </xdr:from>
    <xdr:ext cx="184731" cy="271710"/>
    <xdr:sp macro="" textlink="">
      <xdr:nvSpPr>
        <xdr:cNvPr id="75" name="TextBox 74">
          <a:extLst>
            <a:ext uri="{FF2B5EF4-FFF2-40B4-BE49-F238E27FC236}">
              <a16:creationId xmlns:a16="http://schemas.microsoft.com/office/drawing/2014/main" id="{C5CD2EDD-124C-4DE8-AAA5-6C4DB490E1D3}"/>
            </a:ext>
          </a:extLst>
        </xdr:cNvPr>
        <xdr:cNvSpPr txBox="1"/>
      </xdr:nvSpPr>
      <xdr:spPr>
        <a:xfrm>
          <a:off x="1102995" y="5105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76" name="TextBox 75">
          <a:extLst>
            <a:ext uri="{FF2B5EF4-FFF2-40B4-BE49-F238E27FC236}">
              <a16:creationId xmlns:a16="http://schemas.microsoft.com/office/drawing/2014/main" id="{83A528A0-C9AA-4C02-BB8F-06D61BF68F31}"/>
            </a:ext>
          </a:extLst>
        </xdr:cNvPr>
        <xdr:cNvSpPr txBox="1"/>
      </xdr:nvSpPr>
      <xdr:spPr>
        <a:xfrm>
          <a:off x="4911090" y="9220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77" name="TextBox 76">
          <a:extLst>
            <a:ext uri="{FF2B5EF4-FFF2-40B4-BE49-F238E27FC236}">
              <a16:creationId xmlns:a16="http://schemas.microsoft.com/office/drawing/2014/main" id="{F176042C-6108-4A12-857B-D7C8F62A3C15}"/>
            </a:ext>
          </a:extLst>
        </xdr:cNvPr>
        <xdr:cNvSpPr txBox="1"/>
      </xdr:nvSpPr>
      <xdr:spPr>
        <a:xfrm>
          <a:off x="4911090" y="9220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78" name="TextBox 77">
          <a:extLst>
            <a:ext uri="{FF2B5EF4-FFF2-40B4-BE49-F238E27FC236}">
              <a16:creationId xmlns:a16="http://schemas.microsoft.com/office/drawing/2014/main" id="{88FF5A9A-1251-4537-894B-5F3926CDFC82}"/>
            </a:ext>
          </a:extLst>
        </xdr:cNvPr>
        <xdr:cNvSpPr txBox="1"/>
      </xdr:nvSpPr>
      <xdr:spPr>
        <a:xfrm>
          <a:off x="4911090" y="9382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79" name="TextBox 78">
          <a:extLst>
            <a:ext uri="{FF2B5EF4-FFF2-40B4-BE49-F238E27FC236}">
              <a16:creationId xmlns:a16="http://schemas.microsoft.com/office/drawing/2014/main" id="{66ED3059-AFB3-4854-B0C1-5534F4137A46}"/>
            </a:ext>
          </a:extLst>
        </xdr:cNvPr>
        <xdr:cNvSpPr txBox="1"/>
      </xdr:nvSpPr>
      <xdr:spPr>
        <a:xfrm>
          <a:off x="4911090" y="9382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0" name="TextBox 79">
          <a:extLst>
            <a:ext uri="{FF2B5EF4-FFF2-40B4-BE49-F238E27FC236}">
              <a16:creationId xmlns:a16="http://schemas.microsoft.com/office/drawing/2014/main" id="{741ED994-E71D-4F6B-8690-B192BF46B504}"/>
            </a:ext>
          </a:extLst>
        </xdr:cNvPr>
        <xdr:cNvSpPr txBox="1"/>
      </xdr:nvSpPr>
      <xdr:spPr>
        <a:xfrm>
          <a:off x="65532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1" name="TextBox 80">
          <a:extLst>
            <a:ext uri="{FF2B5EF4-FFF2-40B4-BE49-F238E27FC236}">
              <a16:creationId xmlns:a16="http://schemas.microsoft.com/office/drawing/2014/main" id="{69931EA9-E6D8-4A8F-9413-00A152D17DEE}"/>
            </a:ext>
          </a:extLst>
        </xdr:cNvPr>
        <xdr:cNvSpPr txBox="1"/>
      </xdr:nvSpPr>
      <xdr:spPr>
        <a:xfrm>
          <a:off x="65532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2" name="TextBox 81">
          <a:extLst>
            <a:ext uri="{FF2B5EF4-FFF2-40B4-BE49-F238E27FC236}">
              <a16:creationId xmlns:a16="http://schemas.microsoft.com/office/drawing/2014/main" id="{0E3B0FF5-B0CD-40AC-ABFD-9A3FB78701AD}"/>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3" name="TextBox 82">
          <a:extLst>
            <a:ext uri="{FF2B5EF4-FFF2-40B4-BE49-F238E27FC236}">
              <a16:creationId xmlns:a16="http://schemas.microsoft.com/office/drawing/2014/main" id="{5A4EA383-24A0-4247-AEE1-357F9B803DF2}"/>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4" name="TextBox 83">
          <a:extLst>
            <a:ext uri="{FF2B5EF4-FFF2-40B4-BE49-F238E27FC236}">
              <a16:creationId xmlns:a16="http://schemas.microsoft.com/office/drawing/2014/main" id="{9D17C2B8-E551-42F3-AB69-B2AB210D7AF3}"/>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5" name="TextBox 84">
          <a:extLst>
            <a:ext uri="{FF2B5EF4-FFF2-40B4-BE49-F238E27FC236}">
              <a16:creationId xmlns:a16="http://schemas.microsoft.com/office/drawing/2014/main" id="{3E0E477B-8410-4E6A-80BA-8AC9676DDE51}"/>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86" name="TextBox 85">
          <a:extLst>
            <a:ext uri="{FF2B5EF4-FFF2-40B4-BE49-F238E27FC236}">
              <a16:creationId xmlns:a16="http://schemas.microsoft.com/office/drawing/2014/main" id="{918A05D5-1A4F-4694-AF3A-D2268AB59AFA}"/>
            </a:ext>
          </a:extLst>
        </xdr:cNvPr>
        <xdr:cNvSpPr txBox="1"/>
      </xdr:nvSpPr>
      <xdr:spPr>
        <a:xfrm>
          <a:off x="49149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87" name="TextBox 86">
          <a:extLst>
            <a:ext uri="{FF2B5EF4-FFF2-40B4-BE49-F238E27FC236}">
              <a16:creationId xmlns:a16="http://schemas.microsoft.com/office/drawing/2014/main" id="{3B9FBC7B-C7EC-4853-A64D-89E84D12391E}"/>
            </a:ext>
          </a:extLst>
        </xdr:cNvPr>
        <xdr:cNvSpPr txBox="1"/>
      </xdr:nvSpPr>
      <xdr:spPr>
        <a:xfrm>
          <a:off x="49149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88" name="TextBox 87">
          <a:extLst>
            <a:ext uri="{FF2B5EF4-FFF2-40B4-BE49-F238E27FC236}">
              <a16:creationId xmlns:a16="http://schemas.microsoft.com/office/drawing/2014/main" id="{7D438588-A12A-45E1-8B88-5D6333BDAAB5}"/>
            </a:ext>
          </a:extLst>
        </xdr:cNvPr>
        <xdr:cNvSpPr txBox="1"/>
      </xdr:nvSpPr>
      <xdr:spPr>
        <a:xfrm>
          <a:off x="49149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89" name="TextBox 88">
          <a:extLst>
            <a:ext uri="{FF2B5EF4-FFF2-40B4-BE49-F238E27FC236}">
              <a16:creationId xmlns:a16="http://schemas.microsoft.com/office/drawing/2014/main" id="{0BCC8F63-DDEB-44FB-ADB1-EE076F47CB3B}"/>
            </a:ext>
          </a:extLst>
        </xdr:cNvPr>
        <xdr:cNvSpPr txBox="1"/>
      </xdr:nvSpPr>
      <xdr:spPr>
        <a:xfrm>
          <a:off x="49149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90" name="TextBox 89">
          <a:extLst>
            <a:ext uri="{FF2B5EF4-FFF2-40B4-BE49-F238E27FC236}">
              <a16:creationId xmlns:a16="http://schemas.microsoft.com/office/drawing/2014/main" id="{BC7D43FB-02EE-42F7-BF7F-82B25EC24EDD}"/>
            </a:ext>
          </a:extLst>
        </xdr:cNvPr>
        <xdr:cNvSpPr txBox="1"/>
      </xdr:nvSpPr>
      <xdr:spPr>
        <a:xfrm>
          <a:off x="65532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91" name="TextBox 90">
          <a:extLst>
            <a:ext uri="{FF2B5EF4-FFF2-40B4-BE49-F238E27FC236}">
              <a16:creationId xmlns:a16="http://schemas.microsoft.com/office/drawing/2014/main" id="{2BB93239-D44D-406B-8470-DF4555BF44E4}"/>
            </a:ext>
          </a:extLst>
        </xdr:cNvPr>
        <xdr:cNvSpPr txBox="1"/>
      </xdr:nvSpPr>
      <xdr:spPr>
        <a:xfrm>
          <a:off x="65532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92" name="TextBox 91">
          <a:extLst>
            <a:ext uri="{FF2B5EF4-FFF2-40B4-BE49-F238E27FC236}">
              <a16:creationId xmlns:a16="http://schemas.microsoft.com/office/drawing/2014/main" id="{374DF2E4-9978-49B7-B320-2242F783A963}"/>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93" name="TextBox 92">
          <a:extLst>
            <a:ext uri="{FF2B5EF4-FFF2-40B4-BE49-F238E27FC236}">
              <a16:creationId xmlns:a16="http://schemas.microsoft.com/office/drawing/2014/main" id="{0288B502-270D-47E3-97C4-DE801BEBC089}"/>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94" name="TextBox 93">
          <a:extLst>
            <a:ext uri="{FF2B5EF4-FFF2-40B4-BE49-F238E27FC236}">
              <a16:creationId xmlns:a16="http://schemas.microsoft.com/office/drawing/2014/main" id="{5F9F9C10-9C84-44B6-B60C-16832EF055B7}"/>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52</xdr:row>
      <xdr:rowOff>0</xdr:rowOff>
    </xdr:from>
    <xdr:ext cx="183125" cy="264560"/>
    <xdr:sp macro="" textlink="">
      <xdr:nvSpPr>
        <xdr:cNvPr id="95" name="TextBox 94">
          <a:extLst>
            <a:ext uri="{FF2B5EF4-FFF2-40B4-BE49-F238E27FC236}">
              <a16:creationId xmlns:a16="http://schemas.microsoft.com/office/drawing/2014/main" id="{0C0EEF76-C977-45A5-80CF-13069D9F0B46}"/>
            </a:ext>
          </a:extLst>
        </xdr:cNvPr>
        <xdr:cNvSpPr txBox="1"/>
      </xdr:nvSpPr>
      <xdr:spPr>
        <a:xfrm>
          <a:off x="3272790" y="88963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52</xdr:row>
      <xdr:rowOff>0</xdr:rowOff>
    </xdr:from>
    <xdr:ext cx="184731" cy="271710"/>
    <xdr:sp macro="" textlink="">
      <xdr:nvSpPr>
        <xdr:cNvPr id="96" name="TextBox 95">
          <a:extLst>
            <a:ext uri="{FF2B5EF4-FFF2-40B4-BE49-F238E27FC236}">
              <a16:creationId xmlns:a16="http://schemas.microsoft.com/office/drawing/2014/main" id="{057FA7D7-E693-4C37-A12A-036B6503968C}"/>
            </a:ext>
          </a:extLst>
        </xdr:cNvPr>
        <xdr:cNvSpPr txBox="1"/>
      </xdr:nvSpPr>
      <xdr:spPr>
        <a:xfrm>
          <a:off x="1969770" y="88963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2</xdr:col>
      <xdr:colOff>3139440</xdr:colOff>
      <xdr:row>48</xdr:row>
      <xdr:rowOff>0</xdr:rowOff>
    </xdr:from>
    <xdr:ext cx="192763" cy="303466"/>
    <xdr:sp macro="" textlink="">
      <xdr:nvSpPr>
        <xdr:cNvPr id="2" name="TextBox 1">
          <a:extLst>
            <a:ext uri="{FF2B5EF4-FFF2-40B4-BE49-F238E27FC236}">
              <a16:creationId xmlns:a16="http://schemas.microsoft.com/office/drawing/2014/main" id="{7499B76B-B1BD-46B0-8B11-FBF55316D630}"/>
            </a:ext>
          </a:extLst>
        </xdr:cNvPr>
        <xdr:cNvSpPr txBox="1"/>
      </xdr:nvSpPr>
      <xdr:spPr>
        <a:xfrm>
          <a:off x="491109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3" name="TextBox 2">
          <a:extLst>
            <a:ext uri="{FF2B5EF4-FFF2-40B4-BE49-F238E27FC236}">
              <a16:creationId xmlns:a16="http://schemas.microsoft.com/office/drawing/2014/main" id="{9FF7C4BF-E8C6-4C70-BF6A-6F43C984A493}"/>
            </a:ext>
          </a:extLst>
        </xdr:cNvPr>
        <xdr:cNvSpPr txBox="1"/>
      </xdr:nvSpPr>
      <xdr:spPr>
        <a:xfrm>
          <a:off x="49110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4" name="TextBox 3">
          <a:extLst>
            <a:ext uri="{FF2B5EF4-FFF2-40B4-BE49-F238E27FC236}">
              <a16:creationId xmlns:a16="http://schemas.microsoft.com/office/drawing/2014/main" id="{0DDC31A4-7408-43ED-B3B4-6B49795515DC}"/>
            </a:ext>
          </a:extLst>
        </xdr:cNvPr>
        <xdr:cNvSpPr txBox="1"/>
      </xdr:nvSpPr>
      <xdr:spPr>
        <a:xfrm>
          <a:off x="49110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5" name="TextBox 4">
          <a:extLst>
            <a:ext uri="{FF2B5EF4-FFF2-40B4-BE49-F238E27FC236}">
              <a16:creationId xmlns:a16="http://schemas.microsoft.com/office/drawing/2014/main" id="{3E412F7E-C6AC-497B-ADE3-9876F38C4770}"/>
            </a:ext>
          </a:extLst>
        </xdr:cNvPr>
        <xdr:cNvSpPr txBox="1"/>
      </xdr:nvSpPr>
      <xdr:spPr>
        <a:xfrm>
          <a:off x="49110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6" name="TextBox 5">
          <a:extLst>
            <a:ext uri="{FF2B5EF4-FFF2-40B4-BE49-F238E27FC236}">
              <a16:creationId xmlns:a16="http://schemas.microsoft.com/office/drawing/2014/main" id="{E078F548-B901-48FE-B4A6-9E2D452C5678}"/>
            </a:ext>
          </a:extLst>
        </xdr:cNvPr>
        <xdr:cNvSpPr txBox="1"/>
      </xdr:nvSpPr>
      <xdr:spPr>
        <a:xfrm>
          <a:off x="49110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7" name="TextBox 6">
          <a:extLst>
            <a:ext uri="{FF2B5EF4-FFF2-40B4-BE49-F238E27FC236}">
              <a16:creationId xmlns:a16="http://schemas.microsoft.com/office/drawing/2014/main" id="{F76B5725-76E1-46F9-B05F-21BB00F34723}"/>
            </a:ext>
          </a:extLst>
        </xdr:cNvPr>
        <xdr:cNvSpPr txBox="1"/>
      </xdr:nvSpPr>
      <xdr:spPr>
        <a:xfrm>
          <a:off x="49110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8" name="TextBox 7">
          <a:extLst>
            <a:ext uri="{FF2B5EF4-FFF2-40B4-BE49-F238E27FC236}">
              <a16:creationId xmlns:a16="http://schemas.microsoft.com/office/drawing/2014/main" id="{E75B6E5F-F745-4DB3-BD7F-D6A14F0E552D}"/>
            </a:ext>
          </a:extLst>
        </xdr:cNvPr>
        <xdr:cNvSpPr txBox="1"/>
      </xdr:nvSpPr>
      <xdr:spPr>
        <a:xfrm>
          <a:off x="49110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9" name="TextBox 8">
          <a:extLst>
            <a:ext uri="{FF2B5EF4-FFF2-40B4-BE49-F238E27FC236}">
              <a16:creationId xmlns:a16="http://schemas.microsoft.com/office/drawing/2014/main" id="{7C2C5843-A54A-46AB-A752-4079C8FBAB09}"/>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10" name="TextBox 9">
          <a:extLst>
            <a:ext uri="{FF2B5EF4-FFF2-40B4-BE49-F238E27FC236}">
              <a16:creationId xmlns:a16="http://schemas.microsoft.com/office/drawing/2014/main" id="{4AFA24C5-373F-48D9-BFA8-0B0F1D828C7F}"/>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1" name="TextBox 10">
          <a:extLst>
            <a:ext uri="{FF2B5EF4-FFF2-40B4-BE49-F238E27FC236}">
              <a16:creationId xmlns:a16="http://schemas.microsoft.com/office/drawing/2014/main" id="{20C33C22-B6BE-4819-AC6D-860B25C6699C}"/>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2" name="TextBox 11">
          <a:extLst>
            <a:ext uri="{FF2B5EF4-FFF2-40B4-BE49-F238E27FC236}">
              <a16:creationId xmlns:a16="http://schemas.microsoft.com/office/drawing/2014/main" id="{D280E39C-02B6-47A1-B1C6-C3BE11A41108}"/>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13" name="TextBox 12">
          <a:extLst>
            <a:ext uri="{FF2B5EF4-FFF2-40B4-BE49-F238E27FC236}">
              <a16:creationId xmlns:a16="http://schemas.microsoft.com/office/drawing/2014/main" id="{85F7697E-C554-40C8-9CAE-EE2B8E7852C3}"/>
            </a:ext>
          </a:extLst>
        </xdr:cNvPr>
        <xdr:cNvSpPr txBox="1"/>
      </xdr:nvSpPr>
      <xdr:spPr>
        <a:xfrm>
          <a:off x="65532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4" name="TextBox 13">
          <a:extLst>
            <a:ext uri="{FF2B5EF4-FFF2-40B4-BE49-F238E27FC236}">
              <a16:creationId xmlns:a16="http://schemas.microsoft.com/office/drawing/2014/main" id="{2465692C-B493-4934-A3F6-CFE244CB5923}"/>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5" name="TextBox 14">
          <a:extLst>
            <a:ext uri="{FF2B5EF4-FFF2-40B4-BE49-F238E27FC236}">
              <a16:creationId xmlns:a16="http://schemas.microsoft.com/office/drawing/2014/main" id="{98320FD4-3F38-4B0A-AA28-CF7A70FE821D}"/>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6" name="TextBox 15">
          <a:extLst>
            <a:ext uri="{FF2B5EF4-FFF2-40B4-BE49-F238E27FC236}">
              <a16:creationId xmlns:a16="http://schemas.microsoft.com/office/drawing/2014/main" id="{0A4905BF-8AFA-42D6-A4AA-CFDC5FBE362D}"/>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7" name="TextBox 16">
          <a:extLst>
            <a:ext uri="{FF2B5EF4-FFF2-40B4-BE49-F238E27FC236}">
              <a16:creationId xmlns:a16="http://schemas.microsoft.com/office/drawing/2014/main" id="{B136C1D5-2EC3-40E1-BB23-D044FA526E65}"/>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8" name="TextBox 17">
          <a:extLst>
            <a:ext uri="{FF2B5EF4-FFF2-40B4-BE49-F238E27FC236}">
              <a16:creationId xmlns:a16="http://schemas.microsoft.com/office/drawing/2014/main" id="{6752F455-9A63-4FFA-AB2D-6D76BB3377C8}"/>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9" name="TextBox 18">
          <a:extLst>
            <a:ext uri="{FF2B5EF4-FFF2-40B4-BE49-F238E27FC236}">
              <a16:creationId xmlns:a16="http://schemas.microsoft.com/office/drawing/2014/main" id="{5407C8E5-D682-4A2A-8B32-C3A7D89C694E}"/>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0" name="TextBox 19">
          <a:extLst>
            <a:ext uri="{FF2B5EF4-FFF2-40B4-BE49-F238E27FC236}">
              <a16:creationId xmlns:a16="http://schemas.microsoft.com/office/drawing/2014/main" id="{BA0395D2-99F9-485D-9DBD-B5BB8F4828B4}"/>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1" name="TextBox 20">
          <a:extLst>
            <a:ext uri="{FF2B5EF4-FFF2-40B4-BE49-F238E27FC236}">
              <a16:creationId xmlns:a16="http://schemas.microsoft.com/office/drawing/2014/main" id="{CB9662C3-1F94-483C-9252-3C75A19E4602}"/>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2" name="TextBox 21">
          <a:extLst>
            <a:ext uri="{FF2B5EF4-FFF2-40B4-BE49-F238E27FC236}">
              <a16:creationId xmlns:a16="http://schemas.microsoft.com/office/drawing/2014/main" id="{2302893D-816D-4554-BBDE-9DA8C210C238}"/>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3" name="TextBox 22">
          <a:extLst>
            <a:ext uri="{FF2B5EF4-FFF2-40B4-BE49-F238E27FC236}">
              <a16:creationId xmlns:a16="http://schemas.microsoft.com/office/drawing/2014/main" id="{E2755719-2F3A-478E-9B4C-F21A9C5138EC}"/>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4" name="TextBox 23">
          <a:extLst>
            <a:ext uri="{FF2B5EF4-FFF2-40B4-BE49-F238E27FC236}">
              <a16:creationId xmlns:a16="http://schemas.microsoft.com/office/drawing/2014/main" id="{FBB03374-2784-4813-909E-3DF38C69202B}"/>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5" name="TextBox 24">
          <a:extLst>
            <a:ext uri="{FF2B5EF4-FFF2-40B4-BE49-F238E27FC236}">
              <a16:creationId xmlns:a16="http://schemas.microsoft.com/office/drawing/2014/main" id="{B71FD9DF-EF7E-425B-9461-D3E151D6AD94}"/>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6" name="TextBox 25">
          <a:extLst>
            <a:ext uri="{FF2B5EF4-FFF2-40B4-BE49-F238E27FC236}">
              <a16:creationId xmlns:a16="http://schemas.microsoft.com/office/drawing/2014/main" id="{6F44B99F-77C3-4511-849B-182CCEAD62B4}"/>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7" name="TextBox 26">
          <a:extLst>
            <a:ext uri="{FF2B5EF4-FFF2-40B4-BE49-F238E27FC236}">
              <a16:creationId xmlns:a16="http://schemas.microsoft.com/office/drawing/2014/main" id="{3F254697-FEA5-4BF1-877B-7907E5120810}"/>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8" name="TextBox 27">
          <a:extLst>
            <a:ext uri="{FF2B5EF4-FFF2-40B4-BE49-F238E27FC236}">
              <a16:creationId xmlns:a16="http://schemas.microsoft.com/office/drawing/2014/main" id="{7579C253-01B9-4047-80CE-F0805A13C6DA}"/>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9" name="TextBox 28">
          <a:extLst>
            <a:ext uri="{FF2B5EF4-FFF2-40B4-BE49-F238E27FC236}">
              <a16:creationId xmlns:a16="http://schemas.microsoft.com/office/drawing/2014/main" id="{7433534C-09D1-4C59-BEA8-F9974577AF59}"/>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0" name="TextBox 29">
          <a:extLst>
            <a:ext uri="{FF2B5EF4-FFF2-40B4-BE49-F238E27FC236}">
              <a16:creationId xmlns:a16="http://schemas.microsoft.com/office/drawing/2014/main" id="{C40780DA-52C0-4A94-8014-0029EB863B00}"/>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1" name="TextBox 30">
          <a:extLst>
            <a:ext uri="{FF2B5EF4-FFF2-40B4-BE49-F238E27FC236}">
              <a16:creationId xmlns:a16="http://schemas.microsoft.com/office/drawing/2014/main" id="{4E087655-9B41-438D-95E0-F029E9119D2B}"/>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32" name="TextBox 31">
          <a:extLst>
            <a:ext uri="{FF2B5EF4-FFF2-40B4-BE49-F238E27FC236}">
              <a16:creationId xmlns:a16="http://schemas.microsoft.com/office/drawing/2014/main" id="{47978657-4428-43FC-8CCF-B08288601BB3}"/>
            </a:ext>
          </a:extLst>
        </xdr:cNvPr>
        <xdr:cNvSpPr txBox="1"/>
      </xdr:nvSpPr>
      <xdr:spPr>
        <a:xfrm>
          <a:off x="3272790" y="873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303466"/>
    <xdr:sp macro="" textlink="">
      <xdr:nvSpPr>
        <xdr:cNvPr id="33" name="TextBox 32">
          <a:extLst>
            <a:ext uri="{FF2B5EF4-FFF2-40B4-BE49-F238E27FC236}">
              <a16:creationId xmlns:a16="http://schemas.microsoft.com/office/drawing/2014/main" id="{0ED240DC-139C-4EDE-9533-097D0E979DD6}"/>
            </a:ext>
          </a:extLst>
        </xdr:cNvPr>
        <xdr:cNvSpPr txBox="1"/>
      </xdr:nvSpPr>
      <xdr:spPr>
        <a:xfrm>
          <a:off x="327279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4" name="TextBox 33">
          <a:extLst>
            <a:ext uri="{FF2B5EF4-FFF2-40B4-BE49-F238E27FC236}">
              <a16:creationId xmlns:a16="http://schemas.microsoft.com/office/drawing/2014/main" id="{BAA799AE-ED94-416B-9F04-2B3BAC87A524}"/>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5" name="TextBox 34">
          <a:extLst>
            <a:ext uri="{FF2B5EF4-FFF2-40B4-BE49-F238E27FC236}">
              <a16:creationId xmlns:a16="http://schemas.microsoft.com/office/drawing/2014/main" id="{F6159459-2148-4D44-9640-6E52B592314C}"/>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6" name="TextBox 35">
          <a:extLst>
            <a:ext uri="{FF2B5EF4-FFF2-40B4-BE49-F238E27FC236}">
              <a16:creationId xmlns:a16="http://schemas.microsoft.com/office/drawing/2014/main" id="{A79F6F84-7250-47B8-A01E-BBC5D8341A06}"/>
            </a:ext>
          </a:extLst>
        </xdr:cNvPr>
        <xdr:cNvSpPr txBox="1"/>
      </xdr:nvSpPr>
      <xdr:spPr>
        <a:xfrm>
          <a:off x="32727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7" name="TextBox 36">
          <a:extLst>
            <a:ext uri="{FF2B5EF4-FFF2-40B4-BE49-F238E27FC236}">
              <a16:creationId xmlns:a16="http://schemas.microsoft.com/office/drawing/2014/main" id="{A9EC3C3F-0830-468C-B2C2-B01CCC176DFB}"/>
            </a:ext>
          </a:extLst>
        </xdr:cNvPr>
        <xdr:cNvSpPr txBox="1"/>
      </xdr:nvSpPr>
      <xdr:spPr>
        <a:xfrm>
          <a:off x="32727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8" name="TextBox 37">
          <a:extLst>
            <a:ext uri="{FF2B5EF4-FFF2-40B4-BE49-F238E27FC236}">
              <a16:creationId xmlns:a16="http://schemas.microsoft.com/office/drawing/2014/main" id="{7E6BD50B-822C-4E87-B657-C823E5189DED}"/>
            </a:ext>
          </a:extLst>
        </xdr:cNvPr>
        <xdr:cNvSpPr txBox="1"/>
      </xdr:nvSpPr>
      <xdr:spPr>
        <a:xfrm>
          <a:off x="32727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9" name="TextBox 38">
          <a:extLst>
            <a:ext uri="{FF2B5EF4-FFF2-40B4-BE49-F238E27FC236}">
              <a16:creationId xmlns:a16="http://schemas.microsoft.com/office/drawing/2014/main" id="{037FC9D6-A613-43C5-91F4-4CAD8F919FC3}"/>
            </a:ext>
          </a:extLst>
        </xdr:cNvPr>
        <xdr:cNvSpPr txBox="1"/>
      </xdr:nvSpPr>
      <xdr:spPr>
        <a:xfrm>
          <a:off x="32727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0" name="TextBox 39">
          <a:extLst>
            <a:ext uri="{FF2B5EF4-FFF2-40B4-BE49-F238E27FC236}">
              <a16:creationId xmlns:a16="http://schemas.microsoft.com/office/drawing/2014/main" id="{D9D58764-BD16-4A47-ABAD-7BB2818B7E94}"/>
            </a:ext>
          </a:extLst>
        </xdr:cNvPr>
        <xdr:cNvSpPr txBox="1"/>
      </xdr:nvSpPr>
      <xdr:spPr>
        <a:xfrm>
          <a:off x="32727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1" name="TextBox 40">
          <a:extLst>
            <a:ext uri="{FF2B5EF4-FFF2-40B4-BE49-F238E27FC236}">
              <a16:creationId xmlns:a16="http://schemas.microsoft.com/office/drawing/2014/main" id="{AE962CF4-8682-4AD3-8F89-79CC71BC2265}"/>
            </a:ext>
          </a:extLst>
        </xdr:cNvPr>
        <xdr:cNvSpPr txBox="1"/>
      </xdr:nvSpPr>
      <xdr:spPr>
        <a:xfrm>
          <a:off x="32727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2" name="TextBox 41">
          <a:extLst>
            <a:ext uri="{FF2B5EF4-FFF2-40B4-BE49-F238E27FC236}">
              <a16:creationId xmlns:a16="http://schemas.microsoft.com/office/drawing/2014/main" id="{85A23583-D754-406C-9BC8-32133FD49940}"/>
            </a:ext>
          </a:extLst>
        </xdr:cNvPr>
        <xdr:cNvSpPr txBox="1"/>
      </xdr:nvSpPr>
      <xdr:spPr>
        <a:xfrm>
          <a:off x="32727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3" name="TextBox 42">
          <a:extLst>
            <a:ext uri="{FF2B5EF4-FFF2-40B4-BE49-F238E27FC236}">
              <a16:creationId xmlns:a16="http://schemas.microsoft.com/office/drawing/2014/main" id="{A319C974-1605-4B80-B668-82544EDBD858}"/>
            </a:ext>
          </a:extLst>
        </xdr:cNvPr>
        <xdr:cNvSpPr txBox="1"/>
      </xdr:nvSpPr>
      <xdr:spPr>
        <a:xfrm>
          <a:off x="32727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48</xdr:row>
      <xdr:rowOff>0</xdr:rowOff>
    </xdr:from>
    <xdr:ext cx="184731" cy="303466"/>
    <xdr:sp macro="" textlink="">
      <xdr:nvSpPr>
        <xdr:cNvPr id="44" name="TextBox 43">
          <a:extLst>
            <a:ext uri="{FF2B5EF4-FFF2-40B4-BE49-F238E27FC236}">
              <a16:creationId xmlns:a16="http://schemas.microsoft.com/office/drawing/2014/main" id="{AA5BA91D-1CEE-465C-8E8A-1F8E30D3FC54}"/>
            </a:ext>
          </a:extLst>
        </xdr:cNvPr>
        <xdr:cNvSpPr txBox="1"/>
      </xdr:nvSpPr>
      <xdr:spPr>
        <a:xfrm>
          <a:off x="49149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45" name="TextBox 44">
          <a:extLst>
            <a:ext uri="{FF2B5EF4-FFF2-40B4-BE49-F238E27FC236}">
              <a16:creationId xmlns:a16="http://schemas.microsoft.com/office/drawing/2014/main" id="{9D3D3337-37F9-4296-983C-8D43C6769B2B}"/>
            </a:ext>
          </a:extLst>
        </xdr:cNvPr>
        <xdr:cNvSpPr txBox="1"/>
      </xdr:nvSpPr>
      <xdr:spPr>
        <a:xfrm>
          <a:off x="49149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46" name="TextBox 45">
          <a:extLst>
            <a:ext uri="{FF2B5EF4-FFF2-40B4-BE49-F238E27FC236}">
              <a16:creationId xmlns:a16="http://schemas.microsoft.com/office/drawing/2014/main" id="{0FD1A010-226E-4616-BC0C-824C2A687219}"/>
            </a:ext>
          </a:extLst>
        </xdr:cNvPr>
        <xdr:cNvSpPr txBox="1"/>
      </xdr:nvSpPr>
      <xdr:spPr>
        <a:xfrm>
          <a:off x="49149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47" name="TextBox 46">
          <a:extLst>
            <a:ext uri="{FF2B5EF4-FFF2-40B4-BE49-F238E27FC236}">
              <a16:creationId xmlns:a16="http://schemas.microsoft.com/office/drawing/2014/main" id="{D7086BA9-9A74-4E8A-8D52-3D6BE4C20222}"/>
            </a:ext>
          </a:extLst>
        </xdr:cNvPr>
        <xdr:cNvSpPr txBox="1"/>
      </xdr:nvSpPr>
      <xdr:spPr>
        <a:xfrm>
          <a:off x="49149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48" name="TextBox 47">
          <a:extLst>
            <a:ext uri="{FF2B5EF4-FFF2-40B4-BE49-F238E27FC236}">
              <a16:creationId xmlns:a16="http://schemas.microsoft.com/office/drawing/2014/main" id="{89BC6F4C-D4F2-40EA-B947-C8F2FCC83E1C}"/>
            </a:ext>
          </a:extLst>
        </xdr:cNvPr>
        <xdr:cNvSpPr txBox="1"/>
      </xdr:nvSpPr>
      <xdr:spPr>
        <a:xfrm>
          <a:off x="49149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9" name="TextBox 48">
          <a:extLst>
            <a:ext uri="{FF2B5EF4-FFF2-40B4-BE49-F238E27FC236}">
              <a16:creationId xmlns:a16="http://schemas.microsoft.com/office/drawing/2014/main" id="{34E5CD19-0FE8-4362-A435-36D4362D0022}"/>
            </a:ext>
          </a:extLst>
        </xdr:cNvPr>
        <xdr:cNvSpPr txBox="1"/>
      </xdr:nvSpPr>
      <xdr:spPr>
        <a:xfrm>
          <a:off x="49149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50" name="TextBox 49">
          <a:extLst>
            <a:ext uri="{FF2B5EF4-FFF2-40B4-BE49-F238E27FC236}">
              <a16:creationId xmlns:a16="http://schemas.microsoft.com/office/drawing/2014/main" id="{C7B7E4A7-ED86-4776-AC32-2828C39387C2}"/>
            </a:ext>
          </a:extLst>
        </xdr:cNvPr>
        <xdr:cNvSpPr txBox="1"/>
      </xdr:nvSpPr>
      <xdr:spPr>
        <a:xfrm>
          <a:off x="49149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1" name="TextBox 50">
          <a:extLst>
            <a:ext uri="{FF2B5EF4-FFF2-40B4-BE49-F238E27FC236}">
              <a16:creationId xmlns:a16="http://schemas.microsoft.com/office/drawing/2014/main" id="{40EDF325-B4F4-43A3-9F1C-1C8D56D27209}"/>
            </a:ext>
          </a:extLst>
        </xdr:cNvPr>
        <xdr:cNvSpPr txBox="1"/>
      </xdr:nvSpPr>
      <xdr:spPr>
        <a:xfrm>
          <a:off x="49149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2" name="TextBox 51">
          <a:extLst>
            <a:ext uri="{FF2B5EF4-FFF2-40B4-BE49-F238E27FC236}">
              <a16:creationId xmlns:a16="http://schemas.microsoft.com/office/drawing/2014/main" id="{DB8D91E9-5ACD-484A-BCCB-0FF145EA34B8}"/>
            </a:ext>
          </a:extLst>
        </xdr:cNvPr>
        <xdr:cNvSpPr txBox="1"/>
      </xdr:nvSpPr>
      <xdr:spPr>
        <a:xfrm>
          <a:off x="49149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3" name="TextBox 52">
          <a:extLst>
            <a:ext uri="{FF2B5EF4-FFF2-40B4-BE49-F238E27FC236}">
              <a16:creationId xmlns:a16="http://schemas.microsoft.com/office/drawing/2014/main" id="{13EEC98C-5225-48DB-9AED-1C50C585E836}"/>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4" name="TextBox 53">
          <a:extLst>
            <a:ext uri="{FF2B5EF4-FFF2-40B4-BE49-F238E27FC236}">
              <a16:creationId xmlns:a16="http://schemas.microsoft.com/office/drawing/2014/main" id="{572CF98F-6C67-47A0-B648-A2E203101435}"/>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55" name="TextBox 54">
          <a:extLst>
            <a:ext uri="{FF2B5EF4-FFF2-40B4-BE49-F238E27FC236}">
              <a16:creationId xmlns:a16="http://schemas.microsoft.com/office/drawing/2014/main" id="{92907101-9A2E-4E43-83C0-9B6C44132C05}"/>
            </a:ext>
          </a:extLst>
        </xdr:cNvPr>
        <xdr:cNvSpPr txBox="1"/>
      </xdr:nvSpPr>
      <xdr:spPr>
        <a:xfrm>
          <a:off x="65532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56" name="TextBox 55">
          <a:extLst>
            <a:ext uri="{FF2B5EF4-FFF2-40B4-BE49-F238E27FC236}">
              <a16:creationId xmlns:a16="http://schemas.microsoft.com/office/drawing/2014/main" id="{01C597A4-FD0F-463E-B30F-E3965ACBCA89}"/>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57" name="TextBox 56">
          <a:extLst>
            <a:ext uri="{FF2B5EF4-FFF2-40B4-BE49-F238E27FC236}">
              <a16:creationId xmlns:a16="http://schemas.microsoft.com/office/drawing/2014/main" id="{3EC5B97D-6596-4237-87B4-D1876F7990CB}"/>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58" name="TextBox 57">
          <a:extLst>
            <a:ext uri="{FF2B5EF4-FFF2-40B4-BE49-F238E27FC236}">
              <a16:creationId xmlns:a16="http://schemas.microsoft.com/office/drawing/2014/main" id="{2405B2CE-1B67-476F-BA55-7FDAC510DFA5}"/>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59" name="TextBox 58">
          <a:extLst>
            <a:ext uri="{FF2B5EF4-FFF2-40B4-BE49-F238E27FC236}">
              <a16:creationId xmlns:a16="http://schemas.microsoft.com/office/drawing/2014/main" id="{8222B096-F495-45E2-8E5F-B5F8F87601A6}"/>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0" name="TextBox 59">
          <a:extLst>
            <a:ext uri="{FF2B5EF4-FFF2-40B4-BE49-F238E27FC236}">
              <a16:creationId xmlns:a16="http://schemas.microsoft.com/office/drawing/2014/main" id="{1F175388-96A3-4020-8849-FAF67D432FE3}"/>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1" name="TextBox 60">
          <a:extLst>
            <a:ext uri="{FF2B5EF4-FFF2-40B4-BE49-F238E27FC236}">
              <a16:creationId xmlns:a16="http://schemas.microsoft.com/office/drawing/2014/main" id="{34BE05FE-5DE8-46D0-B407-5777408AC5BD}"/>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2" name="TextBox 61">
          <a:extLst>
            <a:ext uri="{FF2B5EF4-FFF2-40B4-BE49-F238E27FC236}">
              <a16:creationId xmlns:a16="http://schemas.microsoft.com/office/drawing/2014/main" id="{587A0A12-6B2B-4616-B744-C773034923D1}"/>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3" name="TextBox 62">
          <a:extLst>
            <a:ext uri="{FF2B5EF4-FFF2-40B4-BE49-F238E27FC236}">
              <a16:creationId xmlns:a16="http://schemas.microsoft.com/office/drawing/2014/main" id="{0854EB1F-BF7A-49AA-9A16-FA868E2B22D0}"/>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4" name="TextBox 63">
          <a:extLst>
            <a:ext uri="{FF2B5EF4-FFF2-40B4-BE49-F238E27FC236}">
              <a16:creationId xmlns:a16="http://schemas.microsoft.com/office/drawing/2014/main" id="{31E0FFF0-C8AE-4275-AB3C-156E3B66F103}"/>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5" name="TextBox 64">
          <a:extLst>
            <a:ext uri="{FF2B5EF4-FFF2-40B4-BE49-F238E27FC236}">
              <a16:creationId xmlns:a16="http://schemas.microsoft.com/office/drawing/2014/main" id="{B4C71A70-86EE-4C53-ABB0-55B24C8F5C15}"/>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66" name="TextBox 65">
          <a:extLst>
            <a:ext uri="{FF2B5EF4-FFF2-40B4-BE49-F238E27FC236}">
              <a16:creationId xmlns:a16="http://schemas.microsoft.com/office/drawing/2014/main" id="{1BAAB2DB-65F6-4C5B-B56E-BAC17F28FC0A}"/>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67" name="TextBox 66">
          <a:extLst>
            <a:ext uri="{FF2B5EF4-FFF2-40B4-BE49-F238E27FC236}">
              <a16:creationId xmlns:a16="http://schemas.microsoft.com/office/drawing/2014/main" id="{52031C96-2D84-44ED-AB2C-A33CCD7FC1F6}"/>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8" name="TextBox 67">
          <a:extLst>
            <a:ext uri="{FF2B5EF4-FFF2-40B4-BE49-F238E27FC236}">
              <a16:creationId xmlns:a16="http://schemas.microsoft.com/office/drawing/2014/main" id="{90E4C29B-910A-4A0F-8452-6021E3C161CD}"/>
            </a:ext>
          </a:extLst>
        </xdr:cNvPr>
        <xdr:cNvSpPr txBox="1"/>
      </xdr:nvSpPr>
      <xdr:spPr>
        <a:xfrm>
          <a:off x="4911090"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9" name="TextBox 68">
          <a:extLst>
            <a:ext uri="{FF2B5EF4-FFF2-40B4-BE49-F238E27FC236}">
              <a16:creationId xmlns:a16="http://schemas.microsoft.com/office/drawing/2014/main" id="{DEA3BF46-107F-4324-B55D-9570F3572C9F}"/>
            </a:ext>
          </a:extLst>
        </xdr:cNvPr>
        <xdr:cNvSpPr txBox="1"/>
      </xdr:nvSpPr>
      <xdr:spPr>
        <a:xfrm>
          <a:off x="4911090"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70" name="TextBox 69">
          <a:extLst>
            <a:ext uri="{FF2B5EF4-FFF2-40B4-BE49-F238E27FC236}">
              <a16:creationId xmlns:a16="http://schemas.microsoft.com/office/drawing/2014/main" id="{23064AB6-DC0C-46E1-A1D4-50EE495D7FF3}"/>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71" name="TextBox 70">
          <a:extLst>
            <a:ext uri="{FF2B5EF4-FFF2-40B4-BE49-F238E27FC236}">
              <a16:creationId xmlns:a16="http://schemas.microsoft.com/office/drawing/2014/main" id="{8CE9E206-BAC0-422B-8C40-BEB3138A99F2}"/>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72" name="TextBox 71">
          <a:extLst>
            <a:ext uri="{FF2B5EF4-FFF2-40B4-BE49-F238E27FC236}">
              <a16:creationId xmlns:a16="http://schemas.microsoft.com/office/drawing/2014/main" id="{C9995D1B-73C1-479F-99BF-ABE1B019ED8D}"/>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73" name="TextBox 72">
          <a:extLst>
            <a:ext uri="{FF2B5EF4-FFF2-40B4-BE49-F238E27FC236}">
              <a16:creationId xmlns:a16="http://schemas.microsoft.com/office/drawing/2014/main" id="{FB0B50D3-09D4-4FBE-B2B5-B20F9AB2E578}"/>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4" name="TextBox 73">
          <a:extLst>
            <a:ext uri="{FF2B5EF4-FFF2-40B4-BE49-F238E27FC236}">
              <a16:creationId xmlns:a16="http://schemas.microsoft.com/office/drawing/2014/main" id="{B39A4D97-C328-442C-861B-B1647F94EC41}"/>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5" name="TextBox 74">
          <a:extLst>
            <a:ext uri="{FF2B5EF4-FFF2-40B4-BE49-F238E27FC236}">
              <a16:creationId xmlns:a16="http://schemas.microsoft.com/office/drawing/2014/main" id="{3E0EACFE-5CBD-496B-868F-524AF00ED794}"/>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76" name="TextBox 75">
          <a:extLst>
            <a:ext uri="{FF2B5EF4-FFF2-40B4-BE49-F238E27FC236}">
              <a16:creationId xmlns:a16="http://schemas.microsoft.com/office/drawing/2014/main" id="{B7D93F61-7B1B-42EA-8DA2-8128EFE0356E}"/>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77" name="TextBox 76">
          <a:extLst>
            <a:ext uri="{FF2B5EF4-FFF2-40B4-BE49-F238E27FC236}">
              <a16:creationId xmlns:a16="http://schemas.microsoft.com/office/drawing/2014/main" id="{4368D411-71B1-49F7-9BE2-9B1618494214}"/>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78" name="TextBox 77">
          <a:extLst>
            <a:ext uri="{FF2B5EF4-FFF2-40B4-BE49-F238E27FC236}">
              <a16:creationId xmlns:a16="http://schemas.microsoft.com/office/drawing/2014/main" id="{8100EF7A-1D3B-46D9-88C4-13E8A077BBA9}"/>
            </a:ext>
          </a:extLst>
        </xdr:cNvPr>
        <xdr:cNvSpPr txBox="1"/>
      </xdr:nvSpPr>
      <xdr:spPr>
        <a:xfrm>
          <a:off x="49149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79" name="TextBox 78">
          <a:extLst>
            <a:ext uri="{FF2B5EF4-FFF2-40B4-BE49-F238E27FC236}">
              <a16:creationId xmlns:a16="http://schemas.microsoft.com/office/drawing/2014/main" id="{A1B97630-8958-4123-8569-B06D0960ED4C}"/>
            </a:ext>
          </a:extLst>
        </xdr:cNvPr>
        <xdr:cNvSpPr txBox="1"/>
      </xdr:nvSpPr>
      <xdr:spPr>
        <a:xfrm>
          <a:off x="49149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0" name="TextBox 79">
          <a:extLst>
            <a:ext uri="{FF2B5EF4-FFF2-40B4-BE49-F238E27FC236}">
              <a16:creationId xmlns:a16="http://schemas.microsoft.com/office/drawing/2014/main" id="{C2956199-79AF-46D2-A508-E7744237A82E}"/>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1" name="TextBox 80">
          <a:extLst>
            <a:ext uri="{FF2B5EF4-FFF2-40B4-BE49-F238E27FC236}">
              <a16:creationId xmlns:a16="http://schemas.microsoft.com/office/drawing/2014/main" id="{231F113D-C6A8-4904-A510-8507FD02D0A7}"/>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2" name="TextBox 81">
          <a:extLst>
            <a:ext uri="{FF2B5EF4-FFF2-40B4-BE49-F238E27FC236}">
              <a16:creationId xmlns:a16="http://schemas.microsoft.com/office/drawing/2014/main" id="{4E03722A-0EB0-45E5-A611-0B74CBC65E78}"/>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3" name="TextBox 82">
          <a:extLst>
            <a:ext uri="{FF2B5EF4-FFF2-40B4-BE49-F238E27FC236}">
              <a16:creationId xmlns:a16="http://schemas.microsoft.com/office/drawing/2014/main" id="{1C73294A-4AD3-403A-8EC3-2F71AE9D315C}"/>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4" name="TextBox 83">
          <a:extLst>
            <a:ext uri="{FF2B5EF4-FFF2-40B4-BE49-F238E27FC236}">
              <a16:creationId xmlns:a16="http://schemas.microsoft.com/office/drawing/2014/main" id="{86B47270-F801-4B74-AEBD-05901984FB6C}"/>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52</xdr:row>
      <xdr:rowOff>0</xdr:rowOff>
    </xdr:from>
    <xdr:ext cx="183125" cy="264560"/>
    <xdr:sp macro="" textlink="">
      <xdr:nvSpPr>
        <xdr:cNvPr id="85" name="TextBox 84">
          <a:extLst>
            <a:ext uri="{FF2B5EF4-FFF2-40B4-BE49-F238E27FC236}">
              <a16:creationId xmlns:a16="http://schemas.microsoft.com/office/drawing/2014/main" id="{2C0322F7-0BBD-4E1B-B340-468587A356A0}"/>
            </a:ext>
          </a:extLst>
        </xdr:cNvPr>
        <xdr:cNvSpPr txBox="1"/>
      </xdr:nvSpPr>
      <xdr:spPr>
        <a:xfrm>
          <a:off x="4911090" y="95059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52</xdr:row>
      <xdr:rowOff>0</xdr:rowOff>
    </xdr:from>
    <xdr:ext cx="184731" cy="271710"/>
    <xdr:sp macro="" textlink="">
      <xdr:nvSpPr>
        <xdr:cNvPr id="86" name="TextBox 85">
          <a:extLst>
            <a:ext uri="{FF2B5EF4-FFF2-40B4-BE49-F238E27FC236}">
              <a16:creationId xmlns:a16="http://schemas.microsoft.com/office/drawing/2014/main" id="{5E2F951A-0A4C-4089-9173-BF44A081BCE3}"/>
            </a:ext>
          </a:extLst>
        </xdr:cNvPr>
        <xdr:cNvSpPr txBox="1"/>
      </xdr:nvSpPr>
      <xdr:spPr>
        <a:xfrm>
          <a:off x="3608070" y="95059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2</xdr:col>
      <xdr:colOff>3139440</xdr:colOff>
      <xdr:row>49</xdr:row>
      <xdr:rowOff>0</xdr:rowOff>
    </xdr:from>
    <xdr:ext cx="192763" cy="303466"/>
    <xdr:sp macro="" textlink="">
      <xdr:nvSpPr>
        <xdr:cNvPr id="2" name="TextBox 1">
          <a:extLst>
            <a:ext uri="{FF2B5EF4-FFF2-40B4-BE49-F238E27FC236}">
              <a16:creationId xmlns:a16="http://schemas.microsoft.com/office/drawing/2014/main" id="{C581861D-B61D-4FAC-B87F-A6E9A6D58315}"/>
            </a:ext>
          </a:extLst>
        </xdr:cNvPr>
        <xdr:cNvSpPr txBox="1"/>
      </xdr:nvSpPr>
      <xdr:spPr>
        <a:xfrm>
          <a:off x="5053965"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3" name="TextBox 2">
          <a:extLst>
            <a:ext uri="{FF2B5EF4-FFF2-40B4-BE49-F238E27FC236}">
              <a16:creationId xmlns:a16="http://schemas.microsoft.com/office/drawing/2014/main" id="{6E255ED7-DA40-4899-99DF-BAE2524E5805}"/>
            </a:ext>
          </a:extLst>
        </xdr:cNvPr>
        <xdr:cNvSpPr txBox="1"/>
      </xdr:nvSpPr>
      <xdr:spPr>
        <a:xfrm>
          <a:off x="5053965"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4" name="TextBox 3">
          <a:extLst>
            <a:ext uri="{FF2B5EF4-FFF2-40B4-BE49-F238E27FC236}">
              <a16:creationId xmlns:a16="http://schemas.microsoft.com/office/drawing/2014/main" id="{59288D7D-E874-4C9C-B741-6B0258FC914B}"/>
            </a:ext>
          </a:extLst>
        </xdr:cNvPr>
        <xdr:cNvSpPr txBox="1"/>
      </xdr:nvSpPr>
      <xdr:spPr>
        <a:xfrm>
          <a:off x="5053965"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5" name="TextBox 4">
          <a:extLst>
            <a:ext uri="{FF2B5EF4-FFF2-40B4-BE49-F238E27FC236}">
              <a16:creationId xmlns:a16="http://schemas.microsoft.com/office/drawing/2014/main" id="{15E5AF0F-A867-4B10-9383-D950162993D2}"/>
            </a:ext>
          </a:extLst>
        </xdr:cNvPr>
        <xdr:cNvSpPr txBox="1"/>
      </xdr:nvSpPr>
      <xdr:spPr>
        <a:xfrm>
          <a:off x="5053965"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6" name="TextBox 5">
          <a:extLst>
            <a:ext uri="{FF2B5EF4-FFF2-40B4-BE49-F238E27FC236}">
              <a16:creationId xmlns:a16="http://schemas.microsoft.com/office/drawing/2014/main" id="{CBE1CC2B-0919-4F89-9017-E087B6D37C0E}"/>
            </a:ext>
          </a:extLst>
        </xdr:cNvPr>
        <xdr:cNvSpPr txBox="1"/>
      </xdr:nvSpPr>
      <xdr:spPr>
        <a:xfrm>
          <a:off x="5053965"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7" name="TextBox 6">
          <a:extLst>
            <a:ext uri="{FF2B5EF4-FFF2-40B4-BE49-F238E27FC236}">
              <a16:creationId xmlns:a16="http://schemas.microsoft.com/office/drawing/2014/main" id="{F3BEF467-A915-49F9-9046-790F755EC2E5}"/>
            </a:ext>
          </a:extLst>
        </xdr:cNvPr>
        <xdr:cNvSpPr txBox="1"/>
      </xdr:nvSpPr>
      <xdr:spPr>
        <a:xfrm>
          <a:off x="5053965"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 name="TextBox 7">
          <a:extLst>
            <a:ext uri="{FF2B5EF4-FFF2-40B4-BE49-F238E27FC236}">
              <a16:creationId xmlns:a16="http://schemas.microsoft.com/office/drawing/2014/main" id="{D5B50982-A7EF-41DA-8CF9-5FE8B02266E7}"/>
            </a:ext>
          </a:extLst>
        </xdr:cNvPr>
        <xdr:cNvSpPr txBox="1"/>
      </xdr:nvSpPr>
      <xdr:spPr>
        <a:xfrm>
          <a:off x="5053965"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9" name="TextBox 8">
          <a:extLst>
            <a:ext uri="{FF2B5EF4-FFF2-40B4-BE49-F238E27FC236}">
              <a16:creationId xmlns:a16="http://schemas.microsoft.com/office/drawing/2014/main" id="{07061C20-4B89-4C41-AAF2-4972B10C3107}"/>
            </a:ext>
          </a:extLst>
        </xdr:cNvPr>
        <xdr:cNvSpPr txBox="1"/>
      </xdr:nvSpPr>
      <xdr:spPr>
        <a:xfrm>
          <a:off x="5053965"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0" name="TextBox 9">
          <a:extLst>
            <a:ext uri="{FF2B5EF4-FFF2-40B4-BE49-F238E27FC236}">
              <a16:creationId xmlns:a16="http://schemas.microsoft.com/office/drawing/2014/main" id="{1DDD2DD4-F37C-4BA0-8051-E404CC067C64}"/>
            </a:ext>
          </a:extLst>
        </xdr:cNvPr>
        <xdr:cNvSpPr txBox="1"/>
      </xdr:nvSpPr>
      <xdr:spPr>
        <a:xfrm>
          <a:off x="5053965"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1" name="TextBox 10">
          <a:extLst>
            <a:ext uri="{FF2B5EF4-FFF2-40B4-BE49-F238E27FC236}">
              <a16:creationId xmlns:a16="http://schemas.microsoft.com/office/drawing/2014/main" id="{2249A8AB-1BB1-4FC0-AD11-92FF58111060}"/>
            </a:ext>
          </a:extLst>
        </xdr:cNvPr>
        <xdr:cNvSpPr txBox="1"/>
      </xdr:nvSpPr>
      <xdr:spPr>
        <a:xfrm>
          <a:off x="5053965"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2" name="TextBox 11">
          <a:extLst>
            <a:ext uri="{FF2B5EF4-FFF2-40B4-BE49-F238E27FC236}">
              <a16:creationId xmlns:a16="http://schemas.microsoft.com/office/drawing/2014/main" id="{FFFB499F-B1F0-4F9D-B79C-BD4F96991417}"/>
            </a:ext>
          </a:extLst>
        </xdr:cNvPr>
        <xdr:cNvSpPr txBox="1"/>
      </xdr:nvSpPr>
      <xdr:spPr>
        <a:xfrm>
          <a:off x="5053965"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13" name="TextBox 12">
          <a:extLst>
            <a:ext uri="{FF2B5EF4-FFF2-40B4-BE49-F238E27FC236}">
              <a16:creationId xmlns:a16="http://schemas.microsoft.com/office/drawing/2014/main" id="{57282C70-0C5B-482F-B5B4-C5AD2621AF39}"/>
            </a:ext>
          </a:extLst>
        </xdr:cNvPr>
        <xdr:cNvSpPr txBox="1"/>
      </xdr:nvSpPr>
      <xdr:spPr>
        <a:xfrm>
          <a:off x="67437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4" name="TextBox 13">
          <a:extLst>
            <a:ext uri="{FF2B5EF4-FFF2-40B4-BE49-F238E27FC236}">
              <a16:creationId xmlns:a16="http://schemas.microsoft.com/office/drawing/2014/main" id="{24B14A7F-DB71-4EFA-8C4F-458F6A76AD31}"/>
            </a:ext>
          </a:extLst>
        </xdr:cNvPr>
        <xdr:cNvSpPr txBox="1"/>
      </xdr:nvSpPr>
      <xdr:spPr>
        <a:xfrm>
          <a:off x="67437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5" name="TextBox 14">
          <a:extLst>
            <a:ext uri="{FF2B5EF4-FFF2-40B4-BE49-F238E27FC236}">
              <a16:creationId xmlns:a16="http://schemas.microsoft.com/office/drawing/2014/main" id="{36E538F6-4965-4454-AEA1-4087EC5A09C1}"/>
            </a:ext>
          </a:extLst>
        </xdr:cNvPr>
        <xdr:cNvSpPr txBox="1"/>
      </xdr:nvSpPr>
      <xdr:spPr>
        <a:xfrm>
          <a:off x="67437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6" name="TextBox 15">
          <a:extLst>
            <a:ext uri="{FF2B5EF4-FFF2-40B4-BE49-F238E27FC236}">
              <a16:creationId xmlns:a16="http://schemas.microsoft.com/office/drawing/2014/main" id="{610D13B5-A7FB-4C9E-9BDC-666D74CF32DF}"/>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7" name="TextBox 16">
          <a:extLst>
            <a:ext uri="{FF2B5EF4-FFF2-40B4-BE49-F238E27FC236}">
              <a16:creationId xmlns:a16="http://schemas.microsoft.com/office/drawing/2014/main" id="{F721D481-88C5-4A97-8311-52A896DBEE47}"/>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8" name="TextBox 17">
          <a:extLst>
            <a:ext uri="{FF2B5EF4-FFF2-40B4-BE49-F238E27FC236}">
              <a16:creationId xmlns:a16="http://schemas.microsoft.com/office/drawing/2014/main" id="{44479EE7-B760-497A-8513-3FBA84174976}"/>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9" name="TextBox 18">
          <a:extLst>
            <a:ext uri="{FF2B5EF4-FFF2-40B4-BE49-F238E27FC236}">
              <a16:creationId xmlns:a16="http://schemas.microsoft.com/office/drawing/2014/main" id="{810AB42D-E836-4AC2-80B7-483BD33BA6BD}"/>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0" name="TextBox 19">
          <a:extLst>
            <a:ext uri="{FF2B5EF4-FFF2-40B4-BE49-F238E27FC236}">
              <a16:creationId xmlns:a16="http://schemas.microsoft.com/office/drawing/2014/main" id="{E1BC4B56-6906-4CD1-8A1A-9DB13212F021}"/>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1" name="TextBox 20">
          <a:extLst>
            <a:ext uri="{FF2B5EF4-FFF2-40B4-BE49-F238E27FC236}">
              <a16:creationId xmlns:a16="http://schemas.microsoft.com/office/drawing/2014/main" id="{7BB971D4-5E97-4325-B49F-838CB498875C}"/>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2" name="TextBox 21">
          <a:extLst>
            <a:ext uri="{FF2B5EF4-FFF2-40B4-BE49-F238E27FC236}">
              <a16:creationId xmlns:a16="http://schemas.microsoft.com/office/drawing/2014/main" id="{3C00933F-5CBF-402E-8988-48AAFC4A5A8C}"/>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3" name="TextBox 22">
          <a:extLst>
            <a:ext uri="{FF2B5EF4-FFF2-40B4-BE49-F238E27FC236}">
              <a16:creationId xmlns:a16="http://schemas.microsoft.com/office/drawing/2014/main" id="{7679E003-94FD-4D7F-8D66-06F54DC46ECA}"/>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4" name="TextBox 23">
          <a:extLst>
            <a:ext uri="{FF2B5EF4-FFF2-40B4-BE49-F238E27FC236}">
              <a16:creationId xmlns:a16="http://schemas.microsoft.com/office/drawing/2014/main" id="{BD878826-C73F-4FFA-B793-634EAC535C6A}"/>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5" name="TextBox 24">
          <a:extLst>
            <a:ext uri="{FF2B5EF4-FFF2-40B4-BE49-F238E27FC236}">
              <a16:creationId xmlns:a16="http://schemas.microsoft.com/office/drawing/2014/main" id="{B1DFAAB8-ED92-4EE7-AB17-EC32B6BC13CE}"/>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6" name="TextBox 25">
          <a:extLst>
            <a:ext uri="{FF2B5EF4-FFF2-40B4-BE49-F238E27FC236}">
              <a16:creationId xmlns:a16="http://schemas.microsoft.com/office/drawing/2014/main" id="{E3B4663F-5A24-4B05-90E8-C790EFBD2F7B}"/>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7" name="TextBox 26">
          <a:extLst>
            <a:ext uri="{FF2B5EF4-FFF2-40B4-BE49-F238E27FC236}">
              <a16:creationId xmlns:a16="http://schemas.microsoft.com/office/drawing/2014/main" id="{0F561CCD-DF33-4D32-AD78-1F0C6137F0A5}"/>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8" name="TextBox 27">
          <a:extLst>
            <a:ext uri="{FF2B5EF4-FFF2-40B4-BE49-F238E27FC236}">
              <a16:creationId xmlns:a16="http://schemas.microsoft.com/office/drawing/2014/main" id="{116C704C-411F-4BBB-9918-62332F58160A}"/>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9" name="TextBox 28">
          <a:extLst>
            <a:ext uri="{FF2B5EF4-FFF2-40B4-BE49-F238E27FC236}">
              <a16:creationId xmlns:a16="http://schemas.microsoft.com/office/drawing/2014/main" id="{A44B4DBA-E017-4BA4-A445-07EBAF3A6E69}"/>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0" name="TextBox 29">
          <a:extLst>
            <a:ext uri="{FF2B5EF4-FFF2-40B4-BE49-F238E27FC236}">
              <a16:creationId xmlns:a16="http://schemas.microsoft.com/office/drawing/2014/main" id="{0FF1751D-0B41-4823-8771-8389FB646FC8}"/>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1" name="TextBox 30">
          <a:extLst>
            <a:ext uri="{FF2B5EF4-FFF2-40B4-BE49-F238E27FC236}">
              <a16:creationId xmlns:a16="http://schemas.microsoft.com/office/drawing/2014/main" id="{93327267-4DF1-4103-A014-71F28AE75721}"/>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2" name="TextBox 31">
          <a:extLst>
            <a:ext uri="{FF2B5EF4-FFF2-40B4-BE49-F238E27FC236}">
              <a16:creationId xmlns:a16="http://schemas.microsoft.com/office/drawing/2014/main" id="{E22835F4-1CC2-4802-86C4-474466CF22A6}"/>
            </a:ext>
          </a:extLst>
        </xdr:cNvPr>
        <xdr:cNvSpPr txBox="1"/>
      </xdr:nvSpPr>
      <xdr:spPr>
        <a:xfrm>
          <a:off x="3368040" y="873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303466"/>
    <xdr:sp macro="" textlink="">
      <xdr:nvSpPr>
        <xdr:cNvPr id="33" name="TextBox 32">
          <a:extLst>
            <a:ext uri="{FF2B5EF4-FFF2-40B4-BE49-F238E27FC236}">
              <a16:creationId xmlns:a16="http://schemas.microsoft.com/office/drawing/2014/main" id="{BE377F3F-139A-4DA9-82B5-8D3AD9C87284}"/>
            </a:ext>
          </a:extLst>
        </xdr:cNvPr>
        <xdr:cNvSpPr txBox="1"/>
      </xdr:nvSpPr>
      <xdr:spPr>
        <a:xfrm>
          <a:off x="336804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4" name="TextBox 33">
          <a:extLst>
            <a:ext uri="{FF2B5EF4-FFF2-40B4-BE49-F238E27FC236}">
              <a16:creationId xmlns:a16="http://schemas.microsoft.com/office/drawing/2014/main" id="{C63E45D4-C4F6-452F-8FC4-808237944653}"/>
            </a:ext>
          </a:extLst>
        </xdr:cNvPr>
        <xdr:cNvSpPr txBox="1"/>
      </xdr:nvSpPr>
      <xdr:spPr>
        <a:xfrm>
          <a:off x="336804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5" name="TextBox 34">
          <a:extLst>
            <a:ext uri="{FF2B5EF4-FFF2-40B4-BE49-F238E27FC236}">
              <a16:creationId xmlns:a16="http://schemas.microsoft.com/office/drawing/2014/main" id="{6C1292C2-E372-45E3-B2DE-601DE325A36B}"/>
            </a:ext>
          </a:extLst>
        </xdr:cNvPr>
        <xdr:cNvSpPr txBox="1"/>
      </xdr:nvSpPr>
      <xdr:spPr>
        <a:xfrm>
          <a:off x="336804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6" name="TextBox 35">
          <a:extLst>
            <a:ext uri="{FF2B5EF4-FFF2-40B4-BE49-F238E27FC236}">
              <a16:creationId xmlns:a16="http://schemas.microsoft.com/office/drawing/2014/main" id="{8E2F0D19-9B30-43E5-BBCD-CFBB8E5F1F19}"/>
            </a:ext>
          </a:extLst>
        </xdr:cNvPr>
        <xdr:cNvSpPr txBox="1"/>
      </xdr:nvSpPr>
      <xdr:spPr>
        <a:xfrm>
          <a:off x="336804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7" name="TextBox 36">
          <a:extLst>
            <a:ext uri="{FF2B5EF4-FFF2-40B4-BE49-F238E27FC236}">
              <a16:creationId xmlns:a16="http://schemas.microsoft.com/office/drawing/2014/main" id="{68ED6DFF-FF67-4861-B2AE-8375AACA3BC9}"/>
            </a:ext>
          </a:extLst>
        </xdr:cNvPr>
        <xdr:cNvSpPr txBox="1"/>
      </xdr:nvSpPr>
      <xdr:spPr>
        <a:xfrm>
          <a:off x="336804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8" name="TextBox 37">
          <a:extLst>
            <a:ext uri="{FF2B5EF4-FFF2-40B4-BE49-F238E27FC236}">
              <a16:creationId xmlns:a16="http://schemas.microsoft.com/office/drawing/2014/main" id="{B5AA78B7-86E0-4BCE-899F-234D9C85D09B}"/>
            </a:ext>
          </a:extLst>
        </xdr:cNvPr>
        <xdr:cNvSpPr txBox="1"/>
      </xdr:nvSpPr>
      <xdr:spPr>
        <a:xfrm>
          <a:off x="336804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9" name="TextBox 38">
          <a:extLst>
            <a:ext uri="{FF2B5EF4-FFF2-40B4-BE49-F238E27FC236}">
              <a16:creationId xmlns:a16="http://schemas.microsoft.com/office/drawing/2014/main" id="{E77AC6D3-35ED-481C-B915-6C8F3DBE9CEA}"/>
            </a:ext>
          </a:extLst>
        </xdr:cNvPr>
        <xdr:cNvSpPr txBox="1"/>
      </xdr:nvSpPr>
      <xdr:spPr>
        <a:xfrm>
          <a:off x="336804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0" name="TextBox 39">
          <a:extLst>
            <a:ext uri="{FF2B5EF4-FFF2-40B4-BE49-F238E27FC236}">
              <a16:creationId xmlns:a16="http://schemas.microsoft.com/office/drawing/2014/main" id="{2BE4E660-4F70-4DF7-9670-306A958E57AE}"/>
            </a:ext>
          </a:extLst>
        </xdr:cNvPr>
        <xdr:cNvSpPr txBox="1"/>
      </xdr:nvSpPr>
      <xdr:spPr>
        <a:xfrm>
          <a:off x="336804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1" name="TextBox 40">
          <a:extLst>
            <a:ext uri="{FF2B5EF4-FFF2-40B4-BE49-F238E27FC236}">
              <a16:creationId xmlns:a16="http://schemas.microsoft.com/office/drawing/2014/main" id="{149F70B9-E20D-4339-88B5-446A39C15712}"/>
            </a:ext>
          </a:extLst>
        </xdr:cNvPr>
        <xdr:cNvSpPr txBox="1"/>
      </xdr:nvSpPr>
      <xdr:spPr>
        <a:xfrm>
          <a:off x="336804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2" name="TextBox 41">
          <a:extLst>
            <a:ext uri="{FF2B5EF4-FFF2-40B4-BE49-F238E27FC236}">
              <a16:creationId xmlns:a16="http://schemas.microsoft.com/office/drawing/2014/main" id="{B2AA1160-E00D-4009-B0AE-64794E47485E}"/>
            </a:ext>
          </a:extLst>
        </xdr:cNvPr>
        <xdr:cNvSpPr txBox="1"/>
      </xdr:nvSpPr>
      <xdr:spPr>
        <a:xfrm>
          <a:off x="336804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3" name="TextBox 42">
          <a:extLst>
            <a:ext uri="{FF2B5EF4-FFF2-40B4-BE49-F238E27FC236}">
              <a16:creationId xmlns:a16="http://schemas.microsoft.com/office/drawing/2014/main" id="{C6236E25-4A08-4196-9C12-A5278CBB71BA}"/>
            </a:ext>
          </a:extLst>
        </xdr:cNvPr>
        <xdr:cNvSpPr txBox="1"/>
      </xdr:nvSpPr>
      <xdr:spPr>
        <a:xfrm>
          <a:off x="336804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303466"/>
    <xdr:sp macro="" textlink="">
      <xdr:nvSpPr>
        <xdr:cNvPr id="44" name="TextBox 43">
          <a:extLst>
            <a:ext uri="{FF2B5EF4-FFF2-40B4-BE49-F238E27FC236}">
              <a16:creationId xmlns:a16="http://schemas.microsoft.com/office/drawing/2014/main" id="{450D02D2-976B-43D4-802B-0379151C1F77}"/>
            </a:ext>
          </a:extLst>
        </xdr:cNvPr>
        <xdr:cNvSpPr txBox="1"/>
      </xdr:nvSpPr>
      <xdr:spPr>
        <a:xfrm>
          <a:off x="5057775"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5" name="TextBox 44">
          <a:extLst>
            <a:ext uri="{FF2B5EF4-FFF2-40B4-BE49-F238E27FC236}">
              <a16:creationId xmlns:a16="http://schemas.microsoft.com/office/drawing/2014/main" id="{4D108E97-116D-474C-9125-8D971DC09A44}"/>
            </a:ext>
          </a:extLst>
        </xdr:cNvPr>
        <xdr:cNvSpPr txBox="1"/>
      </xdr:nvSpPr>
      <xdr:spPr>
        <a:xfrm>
          <a:off x="5057775"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6" name="TextBox 45">
          <a:extLst>
            <a:ext uri="{FF2B5EF4-FFF2-40B4-BE49-F238E27FC236}">
              <a16:creationId xmlns:a16="http://schemas.microsoft.com/office/drawing/2014/main" id="{950AE35B-ABE6-4D87-99C0-3A8E6DF9DB09}"/>
            </a:ext>
          </a:extLst>
        </xdr:cNvPr>
        <xdr:cNvSpPr txBox="1"/>
      </xdr:nvSpPr>
      <xdr:spPr>
        <a:xfrm>
          <a:off x="5057775"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7" name="TextBox 46">
          <a:extLst>
            <a:ext uri="{FF2B5EF4-FFF2-40B4-BE49-F238E27FC236}">
              <a16:creationId xmlns:a16="http://schemas.microsoft.com/office/drawing/2014/main" id="{4FA3D504-CDDA-4E7F-B417-7524C78BC549}"/>
            </a:ext>
          </a:extLst>
        </xdr:cNvPr>
        <xdr:cNvSpPr txBox="1"/>
      </xdr:nvSpPr>
      <xdr:spPr>
        <a:xfrm>
          <a:off x="505777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8" name="TextBox 47">
          <a:extLst>
            <a:ext uri="{FF2B5EF4-FFF2-40B4-BE49-F238E27FC236}">
              <a16:creationId xmlns:a16="http://schemas.microsoft.com/office/drawing/2014/main" id="{8149D9D4-51E0-497B-8DC5-627505B76489}"/>
            </a:ext>
          </a:extLst>
        </xdr:cNvPr>
        <xdr:cNvSpPr txBox="1"/>
      </xdr:nvSpPr>
      <xdr:spPr>
        <a:xfrm>
          <a:off x="505777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49" name="TextBox 48">
          <a:extLst>
            <a:ext uri="{FF2B5EF4-FFF2-40B4-BE49-F238E27FC236}">
              <a16:creationId xmlns:a16="http://schemas.microsoft.com/office/drawing/2014/main" id="{E7BD1C42-3A5C-41CC-A5AE-00D5F74F889B}"/>
            </a:ext>
          </a:extLst>
        </xdr:cNvPr>
        <xdr:cNvSpPr txBox="1"/>
      </xdr:nvSpPr>
      <xdr:spPr>
        <a:xfrm>
          <a:off x="5057775"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0" name="TextBox 49">
          <a:extLst>
            <a:ext uri="{FF2B5EF4-FFF2-40B4-BE49-F238E27FC236}">
              <a16:creationId xmlns:a16="http://schemas.microsoft.com/office/drawing/2014/main" id="{736D9592-5833-4070-9FB5-604C9E6983B2}"/>
            </a:ext>
          </a:extLst>
        </xdr:cNvPr>
        <xdr:cNvSpPr txBox="1"/>
      </xdr:nvSpPr>
      <xdr:spPr>
        <a:xfrm>
          <a:off x="5057775"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1" name="TextBox 50">
          <a:extLst>
            <a:ext uri="{FF2B5EF4-FFF2-40B4-BE49-F238E27FC236}">
              <a16:creationId xmlns:a16="http://schemas.microsoft.com/office/drawing/2014/main" id="{ABFFA5DE-F9F9-4EA0-B3A2-2CE39CDB7E42}"/>
            </a:ext>
          </a:extLst>
        </xdr:cNvPr>
        <xdr:cNvSpPr txBox="1"/>
      </xdr:nvSpPr>
      <xdr:spPr>
        <a:xfrm>
          <a:off x="5057775"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2" name="TextBox 51">
          <a:extLst>
            <a:ext uri="{FF2B5EF4-FFF2-40B4-BE49-F238E27FC236}">
              <a16:creationId xmlns:a16="http://schemas.microsoft.com/office/drawing/2014/main" id="{97AAB903-D6A9-48B8-955A-3F4086907F11}"/>
            </a:ext>
          </a:extLst>
        </xdr:cNvPr>
        <xdr:cNvSpPr txBox="1"/>
      </xdr:nvSpPr>
      <xdr:spPr>
        <a:xfrm>
          <a:off x="5057775"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3" name="TextBox 52">
          <a:extLst>
            <a:ext uri="{FF2B5EF4-FFF2-40B4-BE49-F238E27FC236}">
              <a16:creationId xmlns:a16="http://schemas.microsoft.com/office/drawing/2014/main" id="{95629052-4C82-4EA8-843A-4C9040FA49CE}"/>
            </a:ext>
          </a:extLst>
        </xdr:cNvPr>
        <xdr:cNvSpPr txBox="1"/>
      </xdr:nvSpPr>
      <xdr:spPr>
        <a:xfrm>
          <a:off x="50577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4" name="TextBox 53">
          <a:extLst>
            <a:ext uri="{FF2B5EF4-FFF2-40B4-BE49-F238E27FC236}">
              <a16:creationId xmlns:a16="http://schemas.microsoft.com/office/drawing/2014/main" id="{F7F154F1-F771-4642-A914-1E37B59E49C3}"/>
            </a:ext>
          </a:extLst>
        </xdr:cNvPr>
        <xdr:cNvSpPr txBox="1"/>
      </xdr:nvSpPr>
      <xdr:spPr>
        <a:xfrm>
          <a:off x="50577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55" name="TextBox 54">
          <a:extLst>
            <a:ext uri="{FF2B5EF4-FFF2-40B4-BE49-F238E27FC236}">
              <a16:creationId xmlns:a16="http://schemas.microsoft.com/office/drawing/2014/main" id="{5B85A11C-6BB2-4A5D-BFF8-04455ABC784D}"/>
            </a:ext>
          </a:extLst>
        </xdr:cNvPr>
        <xdr:cNvSpPr txBox="1"/>
      </xdr:nvSpPr>
      <xdr:spPr>
        <a:xfrm>
          <a:off x="67437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6" name="TextBox 55">
          <a:extLst>
            <a:ext uri="{FF2B5EF4-FFF2-40B4-BE49-F238E27FC236}">
              <a16:creationId xmlns:a16="http://schemas.microsoft.com/office/drawing/2014/main" id="{B748E53C-C4EE-4F20-88C4-E34AC6D89403}"/>
            </a:ext>
          </a:extLst>
        </xdr:cNvPr>
        <xdr:cNvSpPr txBox="1"/>
      </xdr:nvSpPr>
      <xdr:spPr>
        <a:xfrm>
          <a:off x="67437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7" name="TextBox 56">
          <a:extLst>
            <a:ext uri="{FF2B5EF4-FFF2-40B4-BE49-F238E27FC236}">
              <a16:creationId xmlns:a16="http://schemas.microsoft.com/office/drawing/2014/main" id="{0109FD76-EE84-4B9C-A7D0-5681BD3CCF01}"/>
            </a:ext>
          </a:extLst>
        </xdr:cNvPr>
        <xdr:cNvSpPr txBox="1"/>
      </xdr:nvSpPr>
      <xdr:spPr>
        <a:xfrm>
          <a:off x="67437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8" name="TextBox 57">
          <a:extLst>
            <a:ext uri="{FF2B5EF4-FFF2-40B4-BE49-F238E27FC236}">
              <a16:creationId xmlns:a16="http://schemas.microsoft.com/office/drawing/2014/main" id="{E2C953B5-DBAE-4EEE-815C-A5E9D8218C94}"/>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9" name="TextBox 58">
          <a:extLst>
            <a:ext uri="{FF2B5EF4-FFF2-40B4-BE49-F238E27FC236}">
              <a16:creationId xmlns:a16="http://schemas.microsoft.com/office/drawing/2014/main" id="{8682A3DC-AAC6-4007-97F9-C14EE7A4BEA3}"/>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0" name="TextBox 59">
          <a:extLst>
            <a:ext uri="{FF2B5EF4-FFF2-40B4-BE49-F238E27FC236}">
              <a16:creationId xmlns:a16="http://schemas.microsoft.com/office/drawing/2014/main" id="{30C00791-0191-4AC0-B670-72D502C648BC}"/>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1" name="TextBox 60">
          <a:extLst>
            <a:ext uri="{FF2B5EF4-FFF2-40B4-BE49-F238E27FC236}">
              <a16:creationId xmlns:a16="http://schemas.microsoft.com/office/drawing/2014/main" id="{FA00437B-2EE5-4CB0-BFDB-47D7015832EE}"/>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2" name="TextBox 61">
          <a:extLst>
            <a:ext uri="{FF2B5EF4-FFF2-40B4-BE49-F238E27FC236}">
              <a16:creationId xmlns:a16="http://schemas.microsoft.com/office/drawing/2014/main" id="{34F232A6-32E1-44E6-A85D-8F65E2D5DFCA}"/>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3" name="TextBox 62">
          <a:extLst>
            <a:ext uri="{FF2B5EF4-FFF2-40B4-BE49-F238E27FC236}">
              <a16:creationId xmlns:a16="http://schemas.microsoft.com/office/drawing/2014/main" id="{A44C063E-6653-4BC2-A654-F9095A363D65}"/>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4" name="TextBox 63">
          <a:extLst>
            <a:ext uri="{FF2B5EF4-FFF2-40B4-BE49-F238E27FC236}">
              <a16:creationId xmlns:a16="http://schemas.microsoft.com/office/drawing/2014/main" id="{DBA6E7F0-487B-458A-829F-763775EA17BC}"/>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5" name="TextBox 64">
          <a:extLst>
            <a:ext uri="{FF2B5EF4-FFF2-40B4-BE49-F238E27FC236}">
              <a16:creationId xmlns:a16="http://schemas.microsoft.com/office/drawing/2014/main" id="{EBF61639-66EC-481D-9297-28CD78FF453F}"/>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6" name="TextBox 65">
          <a:extLst>
            <a:ext uri="{FF2B5EF4-FFF2-40B4-BE49-F238E27FC236}">
              <a16:creationId xmlns:a16="http://schemas.microsoft.com/office/drawing/2014/main" id="{07218F3D-5828-4966-925A-015C56797303}"/>
            </a:ext>
          </a:extLst>
        </xdr:cNvPr>
        <xdr:cNvSpPr txBox="1"/>
      </xdr:nvSpPr>
      <xdr:spPr>
        <a:xfrm>
          <a:off x="5053965"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7" name="TextBox 66">
          <a:extLst>
            <a:ext uri="{FF2B5EF4-FFF2-40B4-BE49-F238E27FC236}">
              <a16:creationId xmlns:a16="http://schemas.microsoft.com/office/drawing/2014/main" id="{4A841F50-A899-41EC-89F4-51C61C88C044}"/>
            </a:ext>
          </a:extLst>
        </xdr:cNvPr>
        <xdr:cNvSpPr txBox="1"/>
      </xdr:nvSpPr>
      <xdr:spPr>
        <a:xfrm>
          <a:off x="5053965"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8" name="TextBox 67">
          <a:extLst>
            <a:ext uri="{FF2B5EF4-FFF2-40B4-BE49-F238E27FC236}">
              <a16:creationId xmlns:a16="http://schemas.microsoft.com/office/drawing/2014/main" id="{00F29E91-6F0E-4BAD-B067-0E41979BBDD9}"/>
            </a:ext>
          </a:extLst>
        </xdr:cNvPr>
        <xdr:cNvSpPr txBox="1"/>
      </xdr:nvSpPr>
      <xdr:spPr>
        <a:xfrm>
          <a:off x="5053965"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9" name="TextBox 68">
          <a:extLst>
            <a:ext uri="{FF2B5EF4-FFF2-40B4-BE49-F238E27FC236}">
              <a16:creationId xmlns:a16="http://schemas.microsoft.com/office/drawing/2014/main" id="{89A6E118-5CB3-49A2-830C-DD7245FF59AD}"/>
            </a:ext>
          </a:extLst>
        </xdr:cNvPr>
        <xdr:cNvSpPr txBox="1"/>
      </xdr:nvSpPr>
      <xdr:spPr>
        <a:xfrm>
          <a:off x="5053965"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0" name="TextBox 69">
          <a:extLst>
            <a:ext uri="{FF2B5EF4-FFF2-40B4-BE49-F238E27FC236}">
              <a16:creationId xmlns:a16="http://schemas.microsoft.com/office/drawing/2014/main" id="{EE09CA1C-75A1-4EBD-BC62-261CF2A9A00E}"/>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1" name="TextBox 70">
          <a:extLst>
            <a:ext uri="{FF2B5EF4-FFF2-40B4-BE49-F238E27FC236}">
              <a16:creationId xmlns:a16="http://schemas.microsoft.com/office/drawing/2014/main" id="{B753519D-3FFB-4F34-9C4E-B14124E749C9}"/>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2" name="TextBox 71">
          <a:extLst>
            <a:ext uri="{FF2B5EF4-FFF2-40B4-BE49-F238E27FC236}">
              <a16:creationId xmlns:a16="http://schemas.microsoft.com/office/drawing/2014/main" id="{0124A32C-9F87-431E-9C56-D8DE590141E1}"/>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3" name="TextBox 72">
          <a:extLst>
            <a:ext uri="{FF2B5EF4-FFF2-40B4-BE49-F238E27FC236}">
              <a16:creationId xmlns:a16="http://schemas.microsoft.com/office/drawing/2014/main" id="{7C5D6C62-04CC-4438-84E1-D3F37252C34E}"/>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4" name="TextBox 73">
          <a:extLst>
            <a:ext uri="{FF2B5EF4-FFF2-40B4-BE49-F238E27FC236}">
              <a16:creationId xmlns:a16="http://schemas.microsoft.com/office/drawing/2014/main" id="{A056F106-6BBE-4EA3-A64E-D5E9CA4F902F}"/>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5" name="TextBox 74">
          <a:extLst>
            <a:ext uri="{FF2B5EF4-FFF2-40B4-BE49-F238E27FC236}">
              <a16:creationId xmlns:a16="http://schemas.microsoft.com/office/drawing/2014/main" id="{A153A52D-CAFC-4F68-924A-7F393298ED4D}"/>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6" name="TextBox 75">
          <a:extLst>
            <a:ext uri="{FF2B5EF4-FFF2-40B4-BE49-F238E27FC236}">
              <a16:creationId xmlns:a16="http://schemas.microsoft.com/office/drawing/2014/main" id="{7D5D4583-558B-4A8B-A74D-9BC99B76D315}"/>
            </a:ext>
          </a:extLst>
        </xdr:cNvPr>
        <xdr:cNvSpPr txBox="1"/>
      </xdr:nvSpPr>
      <xdr:spPr>
        <a:xfrm>
          <a:off x="50577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7" name="TextBox 76">
          <a:extLst>
            <a:ext uri="{FF2B5EF4-FFF2-40B4-BE49-F238E27FC236}">
              <a16:creationId xmlns:a16="http://schemas.microsoft.com/office/drawing/2014/main" id="{679C5969-FBD7-4E96-B77C-268816F9494F}"/>
            </a:ext>
          </a:extLst>
        </xdr:cNvPr>
        <xdr:cNvSpPr txBox="1"/>
      </xdr:nvSpPr>
      <xdr:spPr>
        <a:xfrm>
          <a:off x="50577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8" name="TextBox 77">
          <a:extLst>
            <a:ext uri="{FF2B5EF4-FFF2-40B4-BE49-F238E27FC236}">
              <a16:creationId xmlns:a16="http://schemas.microsoft.com/office/drawing/2014/main" id="{87DF20B0-F81C-4190-80A4-6A95B255B5C4}"/>
            </a:ext>
          </a:extLst>
        </xdr:cNvPr>
        <xdr:cNvSpPr txBox="1"/>
      </xdr:nvSpPr>
      <xdr:spPr>
        <a:xfrm>
          <a:off x="5057775"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9" name="TextBox 78">
          <a:extLst>
            <a:ext uri="{FF2B5EF4-FFF2-40B4-BE49-F238E27FC236}">
              <a16:creationId xmlns:a16="http://schemas.microsoft.com/office/drawing/2014/main" id="{DB01F706-3A4F-432D-BAEB-71D4A4A049A6}"/>
            </a:ext>
          </a:extLst>
        </xdr:cNvPr>
        <xdr:cNvSpPr txBox="1"/>
      </xdr:nvSpPr>
      <xdr:spPr>
        <a:xfrm>
          <a:off x="5057775"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0" name="TextBox 79">
          <a:extLst>
            <a:ext uri="{FF2B5EF4-FFF2-40B4-BE49-F238E27FC236}">
              <a16:creationId xmlns:a16="http://schemas.microsoft.com/office/drawing/2014/main" id="{12929935-6BB9-45B2-A0E6-1034DCCF889F}"/>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1" name="TextBox 80">
          <a:extLst>
            <a:ext uri="{FF2B5EF4-FFF2-40B4-BE49-F238E27FC236}">
              <a16:creationId xmlns:a16="http://schemas.microsoft.com/office/drawing/2014/main" id="{B011C214-02AF-47A3-84C0-FDF39DD851A0}"/>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2" name="TextBox 81">
          <a:extLst>
            <a:ext uri="{FF2B5EF4-FFF2-40B4-BE49-F238E27FC236}">
              <a16:creationId xmlns:a16="http://schemas.microsoft.com/office/drawing/2014/main" id="{AA83A7E1-2741-49B4-9EE0-5D1C908454F4}"/>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3" name="TextBox 82">
          <a:extLst>
            <a:ext uri="{FF2B5EF4-FFF2-40B4-BE49-F238E27FC236}">
              <a16:creationId xmlns:a16="http://schemas.microsoft.com/office/drawing/2014/main" id="{7E77B838-B537-4065-B49B-CF5F66500D0A}"/>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84" name="TextBox 83">
          <a:extLst>
            <a:ext uri="{FF2B5EF4-FFF2-40B4-BE49-F238E27FC236}">
              <a16:creationId xmlns:a16="http://schemas.microsoft.com/office/drawing/2014/main" id="{18441FB6-B7ED-4B00-B6CB-7604FCFCA939}"/>
            </a:ext>
          </a:extLst>
        </xdr:cNvPr>
        <xdr:cNvSpPr txBox="1"/>
      </xdr:nvSpPr>
      <xdr:spPr>
        <a:xfrm>
          <a:off x="5053965"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53</xdr:row>
      <xdr:rowOff>0</xdr:rowOff>
    </xdr:from>
    <xdr:ext cx="183125" cy="264560"/>
    <xdr:sp macro="" textlink="">
      <xdr:nvSpPr>
        <xdr:cNvPr id="85" name="TextBox 84">
          <a:extLst>
            <a:ext uri="{FF2B5EF4-FFF2-40B4-BE49-F238E27FC236}">
              <a16:creationId xmlns:a16="http://schemas.microsoft.com/office/drawing/2014/main" id="{2675E842-34DD-474A-984B-F2344670B88C}"/>
            </a:ext>
          </a:extLst>
        </xdr:cNvPr>
        <xdr:cNvSpPr txBox="1"/>
      </xdr:nvSpPr>
      <xdr:spPr>
        <a:xfrm>
          <a:off x="5053965" y="95059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53</xdr:row>
      <xdr:rowOff>0</xdr:rowOff>
    </xdr:from>
    <xdr:ext cx="184731" cy="271710"/>
    <xdr:sp macro="" textlink="">
      <xdr:nvSpPr>
        <xdr:cNvPr id="86" name="TextBox 85">
          <a:extLst>
            <a:ext uri="{FF2B5EF4-FFF2-40B4-BE49-F238E27FC236}">
              <a16:creationId xmlns:a16="http://schemas.microsoft.com/office/drawing/2014/main" id="{DF2AD89C-E6E6-4301-A381-42B2B8609D5B}"/>
            </a:ext>
          </a:extLst>
        </xdr:cNvPr>
        <xdr:cNvSpPr txBox="1"/>
      </xdr:nvSpPr>
      <xdr:spPr>
        <a:xfrm>
          <a:off x="3703320" y="95059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2</xdr:col>
      <xdr:colOff>3139440</xdr:colOff>
      <xdr:row>49</xdr:row>
      <xdr:rowOff>0</xdr:rowOff>
    </xdr:from>
    <xdr:ext cx="192763" cy="303466"/>
    <xdr:sp macro="" textlink="">
      <xdr:nvSpPr>
        <xdr:cNvPr id="2" name="TextBox 1">
          <a:extLst>
            <a:ext uri="{FF2B5EF4-FFF2-40B4-BE49-F238E27FC236}">
              <a16:creationId xmlns:a16="http://schemas.microsoft.com/office/drawing/2014/main" id="{A29FB521-9291-42A0-BA11-7A64DDBF22E7}"/>
            </a:ext>
          </a:extLst>
        </xdr:cNvPr>
        <xdr:cNvSpPr txBox="1"/>
      </xdr:nvSpPr>
      <xdr:spPr>
        <a:xfrm>
          <a:off x="5568315" y="83058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3" name="TextBox 2">
          <a:extLst>
            <a:ext uri="{FF2B5EF4-FFF2-40B4-BE49-F238E27FC236}">
              <a16:creationId xmlns:a16="http://schemas.microsoft.com/office/drawing/2014/main" id="{846912A4-526C-4D7C-A9F1-6E2770359E87}"/>
            </a:ext>
          </a:extLst>
        </xdr:cNvPr>
        <xdr:cNvSpPr txBox="1"/>
      </xdr:nvSpPr>
      <xdr:spPr>
        <a:xfrm>
          <a:off x="5568315"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4" name="TextBox 3">
          <a:extLst>
            <a:ext uri="{FF2B5EF4-FFF2-40B4-BE49-F238E27FC236}">
              <a16:creationId xmlns:a16="http://schemas.microsoft.com/office/drawing/2014/main" id="{9CD7DE48-1D46-406B-8E6F-CD89A743CDB5}"/>
            </a:ext>
          </a:extLst>
        </xdr:cNvPr>
        <xdr:cNvSpPr txBox="1"/>
      </xdr:nvSpPr>
      <xdr:spPr>
        <a:xfrm>
          <a:off x="5568315"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5" name="TextBox 4">
          <a:extLst>
            <a:ext uri="{FF2B5EF4-FFF2-40B4-BE49-F238E27FC236}">
              <a16:creationId xmlns:a16="http://schemas.microsoft.com/office/drawing/2014/main" id="{7416E221-5520-41B1-9C87-38E1C6106FA1}"/>
            </a:ext>
          </a:extLst>
        </xdr:cNvPr>
        <xdr:cNvSpPr txBox="1"/>
      </xdr:nvSpPr>
      <xdr:spPr>
        <a:xfrm>
          <a:off x="5568315"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6" name="TextBox 5">
          <a:extLst>
            <a:ext uri="{FF2B5EF4-FFF2-40B4-BE49-F238E27FC236}">
              <a16:creationId xmlns:a16="http://schemas.microsoft.com/office/drawing/2014/main" id="{06A20D5B-27DA-4188-AAA6-FAB6195CCBFA}"/>
            </a:ext>
          </a:extLst>
        </xdr:cNvPr>
        <xdr:cNvSpPr txBox="1"/>
      </xdr:nvSpPr>
      <xdr:spPr>
        <a:xfrm>
          <a:off x="5568315"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7" name="TextBox 6">
          <a:extLst>
            <a:ext uri="{FF2B5EF4-FFF2-40B4-BE49-F238E27FC236}">
              <a16:creationId xmlns:a16="http://schemas.microsoft.com/office/drawing/2014/main" id="{187CBA69-B624-47B6-9DF4-F2D9B44FAED0}"/>
            </a:ext>
          </a:extLst>
        </xdr:cNvPr>
        <xdr:cNvSpPr txBox="1"/>
      </xdr:nvSpPr>
      <xdr:spPr>
        <a:xfrm>
          <a:off x="5568315"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 name="TextBox 7">
          <a:extLst>
            <a:ext uri="{FF2B5EF4-FFF2-40B4-BE49-F238E27FC236}">
              <a16:creationId xmlns:a16="http://schemas.microsoft.com/office/drawing/2014/main" id="{A6CCCA95-3E7A-43EB-B3A1-1FA8A0C835CC}"/>
            </a:ext>
          </a:extLst>
        </xdr:cNvPr>
        <xdr:cNvSpPr txBox="1"/>
      </xdr:nvSpPr>
      <xdr:spPr>
        <a:xfrm>
          <a:off x="5568315"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9" name="TextBox 8">
          <a:extLst>
            <a:ext uri="{FF2B5EF4-FFF2-40B4-BE49-F238E27FC236}">
              <a16:creationId xmlns:a16="http://schemas.microsoft.com/office/drawing/2014/main" id="{A24FE8CB-F3E4-4BC3-BB1A-3719AA300537}"/>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0" name="TextBox 9">
          <a:extLst>
            <a:ext uri="{FF2B5EF4-FFF2-40B4-BE49-F238E27FC236}">
              <a16:creationId xmlns:a16="http://schemas.microsoft.com/office/drawing/2014/main" id="{F4A64B26-2B9C-4E40-BF65-FD8C121C5872}"/>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1" name="TextBox 10">
          <a:extLst>
            <a:ext uri="{FF2B5EF4-FFF2-40B4-BE49-F238E27FC236}">
              <a16:creationId xmlns:a16="http://schemas.microsoft.com/office/drawing/2014/main" id="{3FA72E6B-68E7-43D5-8853-C937D5B0DBE5}"/>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2" name="TextBox 11">
          <a:extLst>
            <a:ext uri="{FF2B5EF4-FFF2-40B4-BE49-F238E27FC236}">
              <a16:creationId xmlns:a16="http://schemas.microsoft.com/office/drawing/2014/main" id="{0BC0B233-BC14-44A2-A909-09432918F34D}"/>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13" name="TextBox 12">
          <a:extLst>
            <a:ext uri="{FF2B5EF4-FFF2-40B4-BE49-F238E27FC236}">
              <a16:creationId xmlns:a16="http://schemas.microsoft.com/office/drawing/2014/main" id="{B80540C0-E8F7-41AB-8DBD-5859F672C83C}"/>
            </a:ext>
          </a:extLst>
        </xdr:cNvPr>
        <xdr:cNvSpPr txBox="1"/>
      </xdr:nvSpPr>
      <xdr:spPr>
        <a:xfrm>
          <a:off x="6953250"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4" name="TextBox 13">
          <a:extLst>
            <a:ext uri="{FF2B5EF4-FFF2-40B4-BE49-F238E27FC236}">
              <a16:creationId xmlns:a16="http://schemas.microsoft.com/office/drawing/2014/main" id="{33179D06-E2E7-47E1-88B7-F8A382B0CBCA}"/>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5" name="TextBox 14">
          <a:extLst>
            <a:ext uri="{FF2B5EF4-FFF2-40B4-BE49-F238E27FC236}">
              <a16:creationId xmlns:a16="http://schemas.microsoft.com/office/drawing/2014/main" id="{1A984460-97DE-4701-BF53-BFD77BEC2FE9}"/>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6" name="TextBox 15">
          <a:extLst>
            <a:ext uri="{FF2B5EF4-FFF2-40B4-BE49-F238E27FC236}">
              <a16:creationId xmlns:a16="http://schemas.microsoft.com/office/drawing/2014/main" id="{DBCE0A12-A6F7-4CBA-BDB6-BE7ABE8CC8DD}"/>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7" name="TextBox 16">
          <a:extLst>
            <a:ext uri="{FF2B5EF4-FFF2-40B4-BE49-F238E27FC236}">
              <a16:creationId xmlns:a16="http://schemas.microsoft.com/office/drawing/2014/main" id="{22D2AF98-592A-4B4C-812F-5C0CEA015120}"/>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8" name="TextBox 17">
          <a:extLst>
            <a:ext uri="{FF2B5EF4-FFF2-40B4-BE49-F238E27FC236}">
              <a16:creationId xmlns:a16="http://schemas.microsoft.com/office/drawing/2014/main" id="{813DEB9B-FFB2-4762-8605-AB7F2FB9E92C}"/>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9" name="TextBox 18">
          <a:extLst>
            <a:ext uri="{FF2B5EF4-FFF2-40B4-BE49-F238E27FC236}">
              <a16:creationId xmlns:a16="http://schemas.microsoft.com/office/drawing/2014/main" id="{5C79103B-8B81-4253-B64E-72B0413A6BA1}"/>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0" name="TextBox 19">
          <a:extLst>
            <a:ext uri="{FF2B5EF4-FFF2-40B4-BE49-F238E27FC236}">
              <a16:creationId xmlns:a16="http://schemas.microsoft.com/office/drawing/2014/main" id="{9F3E97BD-C650-4C80-9414-4291088AC63A}"/>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1" name="TextBox 20">
          <a:extLst>
            <a:ext uri="{FF2B5EF4-FFF2-40B4-BE49-F238E27FC236}">
              <a16:creationId xmlns:a16="http://schemas.microsoft.com/office/drawing/2014/main" id="{4909F240-8B03-40D2-B3AC-E93A0418D986}"/>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2" name="TextBox 21">
          <a:extLst>
            <a:ext uri="{FF2B5EF4-FFF2-40B4-BE49-F238E27FC236}">
              <a16:creationId xmlns:a16="http://schemas.microsoft.com/office/drawing/2014/main" id="{1DE3384B-E215-4C29-B8E8-FAF19A862DC9}"/>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3" name="TextBox 22">
          <a:extLst>
            <a:ext uri="{FF2B5EF4-FFF2-40B4-BE49-F238E27FC236}">
              <a16:creationId xmlns:a16="http://schemas.microsoft.com/office/drawing/2014/main" id="{3AE9584B-9DFD-451F-91AC-F4AE620EAD69}"/>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4" name="TextBox 23">
          <a:extLst>
            <a:ext uri="{FF2B5EF4-FFF2-40B4-BE49-F238E27FC236}">
              <a16:creationId xmlns:a16="http://schemas.microsoft.com/office/drawing/2014/main" id="{69F3634A-0058-4AD2-99E7-DA7BCC772CBC}"/>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5" name="TextBox 24">
          <a:extLst>
            <a:ext uri="{FF2B5EF4-FFF2-40B4-BE49-F238E27FC236}">
              <a16:creationId xmlns:a16="http://schemas.microsoft.com/office/drawing/2014/main" id="{3D9EE29A-F4D7-4EA1-B8F7-2117B8ED28DE}"/>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6" name="TextBox 25">
          <a:extLst>
            <a:ext uri="{FF2B5EF4-FFF2-40B4-BE49-F238E27FC236}">
              <a16:creationId xmlns:a16="http://schemas.microsoft.com/office/drawing/2014/main" id="{F1D09C12-B5EB-4712-8CD8-8C8DC20CE280}"/>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7" name="TextBox 26">
          <a:extLst>
            <a:ext uri="{FF2B5EF4-FFF2-40B4-BE49-F238E27FC236}">
              <a16:creationId xmlns:a16="http://schemas.microsoft.com/office/drawing/2014/main" id="{0C6F28A6-CC1D-4D42-8156-12B30E4BF9F4}"/>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8" name="TextBox 27">
          <a:extLst>
            <a:ext uri="{FF2B5EF4-FFF2-40B4-BE49-F238E27FC236}">
              <a16:creationId xmlns:a16="http://schemas.microsoft.com/office/drawing/2014/main" id="{269A22DC-2216-4DC6-8462-F854B8A1F85F}"/>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9" name="TextBox 28">
          <a:extLst>
            <a:ext uri="{FF2B5EF4-FFF2-40B4-BE49-F238E27FC236}">
              <a16:creationId xmlns:a16="http://schemas.microsoft.com/office/drawing/2014/main" id="{336E78A7-62FA-4FE4-9449-BFA0B1F6C259}"/>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0" name="TextBox 29">
          <a:extLst>
            <a:ext uri="{FF2B5EF4-FFF2-40B4-BE49-F238E27FC236}">
              <a16:creationId xmlns:a16="http://schemas.microsoft.com/office/drawing/2014/main" id="{AA06E361-3E45-439A-9651-A571AA9BD334}"/>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1" name="TextBox 30">
          <a:extLst>
            <a:ext uri="{FF2B5EF4-FFF2-40B4-BE49-F238E27FC236}">
              <a16:creationId xmlns:a16="http://schemas.microsoft.com/office/drawing/2014/main" id="{C7263645-970B-4708-92FC-88EEC2ABA4C3}"/>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2" name="TextBox 31">
          <a:extLst>
            <a:ext uri="{FF2B5EF4-FFF2-40B4-BE49-F238E27FC236}">
              <a16:creationId xmlns:a16="http://schemas.microsoft.com/office/drawing/2014/main" id="{BC242C01-CE09-4F23-8CB4-C3576934C2F0}"/>
            </a:ext>
          </a:extLst>
        </xdr:cNvPr>
        <xdr:cNvSpPr txBox="1"/>
      </xdr:nvSpPr>
      <xdr:spPr>
        <a:xfrm>
          <a:off x="3710940" y="8305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303466"/>
    <xdr:sp macro="" textlink="">
      <xdr:nvSpPr>
        <xdr:cNvPr id="33" name="TextBox 32">
          <a:extLst>
            <a:ext uri="{FF2B5EF4-FFF2-40B4-BE49-F238E27FC236}">
              <a16:creationId xmlns:a16="http://schemas.microsoft.com/office/drawing/2014/main" id="{94649593-94AF-43A7-AE0E-FC0FBE98CEA8}"/>
            </a:ext>
          </a:extLst>
        </xdr:cNvPr>
        <xdr:cNvSpPr txBox="1"/>
      </xdr:nvSpPr>
      <xdr:spPr>
        <a:xfrm>
          <a:off x="3710940" y="83058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4" name="TextBox 33">
          <a:extLst>
            <a:ext uri="{FF2B5EF4-FFF2-40B4-BE49-F238E27FC236}">
              <a16:creationId xmlns:a16="http://schemas.microsoft.com/office/drawing/2014/main" id="{4FCFBE13-155C-41FA-89A5-79CE664C23B8}"/>
            </a:ext>
          </a:extLst>
        </xdr:cNvPr>
        <xdr:cNvSpPr txBox="1"/>
      </xdr:nvSpPr>
      <xdr:spPr>
        <a:xfrm>
          <a:off x="3710940"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5" name="TextBox 34">
          <a:extLst>
            <a:ext uri="{FF2B5EF4-FFF2-40B4-BE49-F238E27FC236}">
              <a16:creationId xmlns:a16="http://schemas.microsoft.com/office/drawing/2014/main" id="{4C1B8642-DAC5-496A-92F4-B4D106CA2A27}"/>
            </a:ext>
          </a:extLst>
        </xdr:cNvPr>
        <xdr:cNvSpPr txBox="1"/>
      </xdr:nvSpPr>
      <xdr:spPr>
        <a:xfrm>
          <a:off x="3710940"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6" name="TextBox 35">
          <a:extLst>
            <a:ext uri="{FF2B5EF4-FFF2-40B4-BE49-F238E27FC236}">
              <a16:creationId xmlns:a16="http://schemas.microsoft.com/office/drawing/2014/main" id="{0886A0F3-01C7-4FF3-B721-5F6EC9576EF8}"/>
            </a:ext>
          </a:extLst>
        </xdr:cNvPr>
        <xdr:cNvSpPr txBox="1"/>
      </xdr:nvSpPr>
      <xdr:spPr>
        <a:xfrm>
          <a:off x="3710940"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7" name="TextBox 36">
          <a:extLst>
            <a:ext uri="{FF2B5EF4-FFF2-40B4-BE49-F238E27FC236}">
              <a16:creationId xmlns:a16="http://schemas.microsoft.com/office/drawing/2014/main" id="{2EE4C5BE-14BB-407E-9244-B3953D39374A}"/>
            </a:ext>
          </a:extLst>
        </xdr:cNvPr>
        <xdr:cNvSpPr txBox="1"/>
      </xdr:nvSpPr>
      <xdr:spPr>
        <a:xfrm>
          <a:off x="3710940"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8" name="TextBox 37">
          <a:extLst>
            <a:ext uri="{FF2B5EF4-FFF2-40B4-BE49-F238E27FC236}">
              <a16:creationId xmlns:a16="http://schemas.microsoft.com/office/drawing/2014/main" id="{01555383-8D7C-456E-B7E9-4223E4A57C92}"/>
            </a:ext>
          </a:extLst>
        </xdr:cNvPr>
        <xdr:cNvSpPr txBox="1"/>
      </xdr:nvSpPr>
      <xdr:spPr>
        <a:xfrm>
          <a:off x="3710940"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9" name="TextBox 38">
          <a:extLst>
            <a:ext uri="{FF2B5EF4-FFF2-40B4-BE49-F238E27FC236}">
              <a16:creationId xmlns:a16="http://schemas.microsoft.com/office/drawing/2014/main" id="{EE5BB05A-AD56-4B36-AF15-78D5E099C936}"/>
            </a:ext>
          </a:extLst>
        </xdr:cNvPr>
        <xdr:cNvSpPr txBox="1"/>
      </xdr:nvSpPr>
      <xdr:spPr>
        <a:xfrm>
          <a:off x="3710940"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0" name="TextBox 39">
          <a:extLst>
            <a:ext uri="{FF2B5EF4-FFF2-40B4-BE49-F238E27FC236}">
              <a16:creationId xmlns:a16="http://schemas.microsoft.com/office/drawing/2014/main" id="{F2346E40-CA45-4467-BBDF-61D2D757164B}"/>
            </a:ext>
          </a:extLst>
        </xdr:cNvPr>
        <xdr:cNvSpPr txBox="1"/>
      </xdr:nvSpPr>
      <xdr:spPr>
        <a:xfrm>
          <a:off x="3710940"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1" name="TextBox 40">
          <a:extLst>
            <a:ext uri="{FF2B5EF4-FFF2-40B4-BE49-F238E27FC236}">
              <a16:creationId xmlns:a16="http://schemas.microsoft.com/office/drawing/2014/main" id="{B197FA91-8CF3-4FC9-A438-E87EB8EE14E9}"/>
            </a:ext>
          </a:extLst>
        </xdr:cNvPr>
        <xdr:cNvSpPr txBox="1"/>
      </xdr:nvSpPr>
      <xdr:spPr>
        <a:xfrm>
          <a:off x="3710940"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2" name="TextBox 41">
          <a:extLst>
            <a:ext uri="{FF2B5EF4-FFF2-40B4-BE49-F238E27FC236}">
              <a16:creationId xmlns:a16="http://schemas.microsoft.com/office/drawing/2014/main" id="{9B7EA4AF-2AEF-4A60-800B-D13D0A95FD7B}"/>
            </a:ext>
          </a:extLst>
        </xdr:cNvPr>
        <xdr:cNvSpPr txBox="1"/>
      </xdr:nvSpPr>
      <xdr:spPr>
        <a:xfrm>
          <a:off x="3710940"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3" name="TextBox 42">
          <a:extLst>
            <a:ext uri="{FF2B5EF4-FFF2-40B4-BE49-F238E27FC236}">
              <a16:creationId xmlns:a16="http://schemas.microsoft.com/office/drawing/2014/main" id="{6F700E0E-13B2-4BB4-AF1D-AF9F8E8D4F23}"/>
            </a:ext>
          </a:extLst>
        </xdr:cNvPr>
        <xdr:cNvSpPr txBox="1"/>
      </xdr:nvSpPr>
      <xdr:spPr>
        <a:xfrm>
          <a:off x="3710940"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303466"/>
    <xdr:sp macro="" textlink="">
      <xdr:nvSpPr>
        <xdr:cNvPr id="44" name="TextBox 43">
          <a:extLst>
            <a:ext uri="{FF2B5EF4-FFF2-40B4-BE49-F238E27FC236}">
              <a16:creationId xmlns:a16="http://schemas.microsoft.com/office/drawing/2014/main" id="{11AD98F8-46E8-4097-83BA-29B1C7F5991A}"/>
            </a:ext>
          </a:extLst>
        </xdr:cNvPr>
        <xdr:cNvSpPr txBox="1"/>
      </xdr:nvSpPr>
      <xdr:spPr>
        <a:xfrm>
          <a:off x="5572125"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5" name="TextBox 44">
          <a:extLst>
            <a:ext uri="{FF2B5EF4-FFF2-40B4-BE49-F238E27FC236}">
              <a16:creationId xmlns:a16="http://schemas.microsoft.com/office/drawing/2014/main" id="{F48352D7-6687-4710-A4BF-D52E7C9A87D2}"/>
            </a:ext>
          </a:extLst>
        </xdr:cNvPr>
        <xdr:cNvSpPr txBox="1"/>
      </xdr:nvSpPr>
      <xdr:spPr>
        <a:xfrm>
          <a:off x="5572125"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6" name="TextBox 45">
          <a:extLst>
            <a:ext uri="{FF2B5EF4-FFF2-40B4-BE49-F238E27FC236}">
              <a16:creationId xmlns:a16="http://schemas.microsoft.com/office/drawing/2014/main" id="{DEE9E290-CC28-429B-BFE8-81CB2A04DAE4}"/>
            </a:ext>
          </a:extLst>
        </xdr:cNvPr>
        <xdr:cNvSpPr txBox="1"/>
      </xdr:nvSpPr>
      <xdr:spPr>
        <a:xfrm>
          <a:off x="5572125"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7" name="TextBox 46">
          <a:extLst>
            <a:ext uri="{FF2B5EF4-FFF2-40B4-BE49-F238E27FC236}">
              <a16:creationId xmlns:a16="http://schemas.microsoft.com/office/drawing/2014/main" id="{4D996E71-2C3E-4E93-9E1A-9BE968FE7CC6}"/>
            </a:ext>
          </a:extLst>
        </xdr:cNvPr>
        <xdr:cNvSpPr txBox="1"/>
      </xdr:nvSpPr>
      <xdr:spPr>
        <a:xfrm>
          <a:off x="55721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8" name="TextBox 47">
          <a:extLst>
            <a:ext uri="{FF2B5EF4-FFF2-40B4-BE49-F238E27FC236}">
              <a16:creationId xmlns:a16="http://schemas.microsoft.com/office/drawing/2014/main" id="{51788335-CC2B-4752-98B5-15821022896B}"/>
            </a:ext>
          </a:extLst>
        </xdr:cNvPr>
        <xdr:cNvSpPr txBox="1"/>
      </xdr:nvSpPr>
      <xdr:spPr>
        <a:xfrm>
          <a:off x="55721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49" name="TextBox 48">
          <a:extLst>
            <a:ext uri="{FF2B5EF4-FFF2-40B4-BE49-F238E27FC236}">
              <a16:creationId xmlns:a16="http://schemas.microsoft.com/office/drawing/2014/main" id="{D17FEBB8-E114-41E9-AA87-E377A40DA21F}"/>
            </a:ext>
          </a:extLst>
        </xdr:cNvPr>
        <xdr:cNvSpPr txBox="1"/>
      </xdr:nvSpPr>
      <xdr:spPr>
        <a:xfrm>
          <a:off x="5572125"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0" name="TextBox 49">
          <a:extLst>
            <a:ext uri="{FF2B5EF4-FFF2-40B4-BE49-F238E27FC236}">
              <a16:creationId xmlns:a16="http://schemas.microsoft.com/office/drawing/2014/main" id="{274D9FB4-621B-44E2-91F8-8C00422476D0}"/>
            </a:ext>
          </a:extLst>
        </xdr:cNvPr>
        <xdr:cNvSpPr txBox="1"/>
      </xdr:nvSpPr>
      <xdr:spPr>
        <a:xfrm>
          <a:off x="5572125"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1" name="TextBox 50">
          <a:extLst>
            <a:ext uri="{FF2B5EF4-FFF2-40B4-BE49-F238E27FC236}">
              <a16:creationId xmlns:a16="http://schemas.microsoft.com/office/drawing/2014/main" id="{3DDD6468-559E-4A94-A4BB-3CCB9C4CDDE7}"/>
            </a:ext>
          </a:extLst>
        </xdr:cNvPr>
        <xdr:cNvSpPr txBox="1"/>
      </xdr:nvSpPr>
      <xdr:spPr>
        <a:xfrm>
          <a:off x="5572125"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2" name="TextBox 51">
          <a:extLst>
            <a:ext uri="{FF2B5EF4-FFF2-40B4-BE49-F238E27FC236}">
              <a16:creationId xmlns:a16="http://schemas.microsoft.com/office/drawing/2014/main" id="{8368BB96-BFAF-4B5D-B8D8-6CE04574BC91}"/>
            </a:ext>
          </a:extLst>
        </xdr:cNvPr>
        <xdr:cNvSpPr txBox="1"/>
      </xdr:nvSpPr>
      <xdr:spPr>
        <a:xfrm>
          <a:off x="5572125"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3" name="TextBox 52">
          <a:extLst>
            <a:ext uri="{FF2B5EF4-FFF2-40B4-BE49-F238E27FC236}">
              <a16:creationId xmlns:a16="http://schemas.microsoft.com/office/drawing/2014/main" id="{9A328E41-7F7E-4595-967E-CDE64AD54401}"/>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4" name="TextBox 53">
          <a:extLst>
            <a:ext uri="{FF2B5EF4-FFF2-40B4-BE49-F238E27FC236}">
              <a16:creationId xmlns:a16="http://schemas.microsoft.com/office/drawing/2014/main" id="{F3711034-0E7C-4020-BBD1-6E1635591B77}"/>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55" name="TextBox 54">
          <a:extLst>
            <a:ext uri="{FF2B5EF4-FFF2-40B4-BE49-F238E27FC236}">
              <a16:creationId xmlns:a16="http://schemas.microsoft.com/office/drawing/2014/main" id="{6716CDD5-EEF0-44FD-85EB-83CDE440952C}"/>
            </a:ext>
          </a:extLst>
        </xdr:cNvPr>
        <xdr:cNvSpPr txBox="1"/>
      </xdr:nvSpPr>
      <xdr:spPr>
        <a:xfrm>
          <a:off x="6953250"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6" name="TextBox 55">
          <a:extLst>
            <a:ext uri="{FF2B5EF4-FFF2-40B4-BE49-F238E27FC236}">
              <a16:creationId xmlns:a16="http://schemas.microsoft.com/office/drawing/2014/main" id="{C6498AE4-4D3E-4939-9394-6FA7FBFCF2F9}"/>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7" name="TextBox 56">
          <a:extLst>
            <a:ext uri="{FF2B5EF4-FFF2-40B4-BE49-F238E27FC236}">
              <a16:creationId xmlns:a16="http://schemas.microsoft.com/office/drawing/2014/main" id="{38FCFEB1-002F-429E-8CAE-C792E4D22D97}"/>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8" name="TextBox 57">
          <a:extLst>
            <a:ext uri="{FF2B5EF4-FFF2-40B4-BE49-F238E27FC236}">
              <a16:creationId xmlns:a16="http://schemas.microsoft.com/office/drawing/2014/main" id="{E3A107C3-47E2-449E-9873-10729E90724B}"/>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9" name="TextBox 58">
          <a:extLst>
            <a:ext uri="{FF2B5EF4-FFF2-40B4-BE49-F238E27FC236}">
              <a16:creationId xmlns:a16="http://schemas.microsoft.com/office/drawing/2014/main" id="{F3BEF1E8-1282-4C13-BC40-171EAC2C8273}"/>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0" name="TextBox 59">
          <a:extLst>
            <a:ext uri="{FF2B5EF4-FFF2-40B4-BE49-F238E27FC236}">
              <a16:creationId xmlns:a16="http://schemas.microsoft.com/office/drawing/2014/main" id="{5D7FD77E-8F67-4E56-9561-0108766A30AC}"/>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1" name="TextBox 60">
          <a:extLst>
            <a:ext uri="{FF2B5EF4-FFF2-40B4-BE49-F238E27FC236}">
              <a16:creationId xmlns:a16="http://schemas.microsoft.com/office/drawing/2014/main" id="{7C19C8D3-E980-48CC-B753-1CC826B1B4D8}"/>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2" name="TextBox 61">
          <a:extLst>
            <a:ext uri="{FF2B5EF4-FFF2-40B4-BE49-F238E27FC236}">
              <a16:creationId xmlns:a16="http://schemas.microsoft.com/office/drawing/2014/main" id="{001BA557-7CCE-41B2-B377-03B09BCBCC2E}"/>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3" name="TextBox 62">
          <a:extLst>
            <a:ext uri="{FF2B5EF4-FFF2-40B4-BE49-F238E27FC236}">
              <a16:creationId xmlns:a16="http://schemas.microsoft.com/office/drawing/2014/main" id="{3486EBAA-965B-4237-B96B-B3FD9827FA91}"/>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4" name="TextBox 63">
          <a:extLst>
            <a:ext uri="{FF2B5EF4-FFF2-40B4-BE49-F238E27FC236}">
              <a16:creationId xmlns:a16="http://schemas.microsoft.com/office/drawing/2014/main" id="{9AE0B2D3-434F-4C69-8081-5D8AA4A17F49}"/>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5" name="TextBox 64">
          <a:extLst>
            <a:ext uri="{FF2B5EF4-FFF2-40B4-BE49-F238E27FC236}">
              <a16:creationId xmlns:a16="http://schemas.microsoft.com/office/drawing/2014/main" id="{5FED9B8B-29C5-47C5-A20B-E78BBACBC739}"/>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6" name="TextBox 65">
          <a:extLst>
            <a:ext uri="{FF2B5EF4-FFF2-40B4-BE49-F238E27FC236}">
              <a16:creationId xmlns:a16="http://schemas.microsoft.com/office/drawing/2014/main" id="{8B015D98-856D-4BDD-A969-5CAD8FD66B76}"/>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7" name="TextBox 66">
          <a:extLst>
            <a:ext uri="{FF2B5EF4-FFF2-40B4-BE49-F238E27FC236}">
              <a16:creationId xmlns:a16="http://schemas.microsoft.com/office/drawing/2014/main" id="{6E287BF1-0921-4C6E-88D4-40B03D3A1B12}"/>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8" name="TextBox 67">
          <a:extLst>
            <a:ext uri="{FF2B5EF4-FFF2-40B4-BE49-F238E27FC236}">
              <a16:creationId xmlns:a16="http://schemas.microsoft.com/office/drawing/2014/main" id="{358FF775-D5AE-442A-8A83-16BD1F049555}"/>
            </a:ext>
          </a:extLst>
        </xdr:cNvPr>
        <xdr:cNvSpPr txBox="1"/>
      </xdr:nvSpPr>
      <xdr:spPr>
        <a:xfrm>
          <a:off x="5568315" y="9401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9" name="TextBox 68">
          <a:extLst>
            <a:ext uri="{FF2B5EF4-FFF2-40B4-BE49-F238E27FC236}">
              <a16:creationId xmlns:a16="http://schemas.microsoft.com/office/drawing/2014/main" id="{3B871CB0-5E52-4090-904F-C2650B42A104}"/>
            </a:ext>
          </a:extLst>
        </xdr:cNvPr>
        <xdr:cNvSpPr txBox="1"/>
      </xdr:nvSpPr>
      <xdr:spPr>
        <a:xfrm>
          <a:off x="5568315" y="9401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0" name="TextBox 69">
          <a:extLst>
            <a:ext uri="{FF2B5EF4-FFF2-40B4-BE49-F238E27FC236}">
              <a16:creationId xmlns:a16="http://schemas.microsoft.com/office/drawing/2014/main" id="{55A214B4-88FD-45BE-8C48-1103C5F20F61}"/>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1" name="TextBox 70">
          <a:extLst>
            <a:ext uri="{FF2B5EF4-FFF2-40B4-BE49-F238E27FC236}">
              <a16:creationId xmlns:a16="http://schemas.microsoft.com/office/drawing/2014/main" id="{39D5BA95-D166-49A6-9CE2-00BC52B33480}"/>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2" name="TextBox 71">
          <a:extLst>
            <a:ext uri="{FF2B5EF4-FFF2-40B4-BE49-F238E27FC236}">
              <a16:creationId xmlns:a16="http://schemas.microsoft.com/office/drawing/2014/main" id="{DBDF81E6-B29D-4F50-BD97-62FE42F4730C}"/>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3" name="TextBox 72">
          <a:extLst>
            <a:ext uri="{FF2B5EF4-FFF2-40B4-BE49-F238E27FC236}">
              <a16:creationId xmlns:a16="http://schemas.microsoft.com/office/drawing/2014/main" id="{3B05A8AB-6E6D-4302-AB30-737643BBFB2E}"/>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4" name="TextBox 73">
          <a:extLst>
            <a:ext uri="{FF2B5EF4-FFF2-40B4-BE49-F238E27FC236}">
              <a16:creationId xmlns:a16="http://schemas.microsoft.com/office/drawing/2014/main" id="{C459E4CD-3708-4D51-BB59-6107F42B9A8F}"/>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5" name="TextBox 74">
          <a:extLst>
            <a:ext uri="{FF2B5EF4-FFF2-40B4-BE49-F238E27FC236}">
              <a16:creationId xmlns:a16="http://schemas.microsoft.com/office/drawing/2014/main" id="{D4DB7267-265A-4E70-BACA-163752F6229A}"/>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6" name="TextBox 75">
          <a:extLst>
            <a:ext uri="{FF2B5EF4-FFF2-40B4-BE49-F238E27FC236}">
              <a16:creationId xmlns:a16="http://schemas.microsoft.com/office/drawing/2014/main" id="{60F74B18-DA07-44BA-9D13-47B9F7A90C19}"/>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7" name="TextBox 76">
          <a:extLst>
            <a:ext uri="{FF2B5EF4-FFF2-40B4-BE49-F238E27FC236}">
              <a16:creationId xmlns:a16="http://schemas.microsoft.com/office/drawing/2014/main" id="{F034FF66-7B32-4FCE-AB29-14C8401565D3}"/>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8" name="TextBox 77">
          <a:extLst>
            <a:ext uri="{FF2B5EF4-FFF2-40B4-BE49-F238E27FC236}">
              <a16:creationId xmlns:a16="http://schemas.microsoft.com/office/drawing/2014/main" id="{76713334-948D-4220-A38D-5458A5358436}"/>
            </a:ext>
          </a:extLst>
        </xdr:cNvPr>
        <xdr:cNvSpPr txBox="1"/>
      </xdr:nvSpPr>
      <xdr:spPr>
        <a:xfrm>
          <a:off x="5572125"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9" name="TextBox 78">
          <a:extLst>
            <a:ext uri="{FF2B5EF4-FFF2-40B4-BE49-F238E27FC236}">
              <a16:creationId xmlns:a16="http://schemas.microsoft.com/office/drawing/2014/main" id="{594D06CB-203F-47CA-BBE2-2CB9360117A6}"/>
            </a:ext>
          </a:extLst>
        </xdr:cNvPr>
        <xdr:cNvSpPr txBox="1"/>
      </xdr:nvSpPr>
      <xdr:spPr>
        <a:xfrm>
          <a:off x="5572125"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0" name="TextBox 79">
          <a:extLst>
            <a:ext uri="{FF2B5EF4-FFF2-40B4-BE49-F238E27FC236}">
              <a16:creationId xmlns:a16="http://schemas.microsoft.com/office/drawing/2014/main" id="{BB3B5DD0-0006-4DF1-AE6F-39422D60D606}"/>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1" name="TextBox 80">
          <a:extLst>
            <a:ext uri="{FF2B5EF4-FFF2-40B4-BE49-F238E27FC236}">
              <a16:creationId xmlns:a16="http://schemas.microsoft.com/office/drawing/2014/main" id="{2C45A57C-AE47-48FF-8AFA-E4F2514A68B6}"/>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2" name="TextBox 81">
          <a:extLst>
            <a:ext uri="{FF2B5EF4-FFF2-40B4-BE49-F238E27FC236}">
              <a16:creationId xmlns:a16="http://schemas.microsoft.com/office/drawing/2014/main" id="{17A19A86-770B-4186-9644-CBFE6370F957}"/>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3" name="TextBox 82">
          <a:extLst>
            <a:ext uri="{FF2B5EF4-FFF2-40B4-BE49-F238E27FC236}">
              <a16:creationId xmlns:a16="http://schemas.microsoft.com/office/drawing/2014/main" id="{A382A075-6B0C-4C5F-9044-A3652E51605D}"/>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84" name="TextBox 83">
          <a:extLst>
            <a:ext uri="{FF2B5EF4-FFF2-40B4-BE49-F238E27FC236}">
              <a16:creationId xmlns:a16="http://schemas.microsoft.com/office/drawing/2014/main" id="{676ABBBD-0670-4421-BCA2-11E86B6469F1}"/>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53</xdr:row>
      <xdr:rowOff>0</xdr:rowOff>
    </xdr:from>
    <xdr:ext cx="183125" cy="264560"/>
    <xdr:sp macro="" textlink="">
      <xdr:nvSpPr>
        <xdr:cNvPr id="85" name="TextBox 84">
          <a:extLst>
            <a:ext uri="{FF2B5EF4-FFF2-40B4-BE49-F238E27FC236}">
              <a16:creationId xmlns:a16="http://schemas.microsoft.com/office/drawing/2014/main" id="{D4084E75-68FF-4BAB-8F01-CEBA0F41A64F}"/>
            </a:ext>
          </a:extLst>
        </xdr:cNvPr>
        <xdr:cNvSpPr txBox="1"/>
      </xdr:nvSpPr>
      <xdr:spPr>
        <a:xfrm>
          <a:off x="5568315" y="90773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53</xdr:row>
      <xdr:rowOff>0</xdr:rowOff>
    </xdr:from>
    <xdr:ext cx="184731" cy="271710"/>
    <xdr:sp macro="" textlink="">
      <xdr:nvSpPr>
        <xdr:cNvPr id="86" name="TextBox 85">
          <a:extLst>
            <a:ext uri="{FF2B5EF4-FFF2-40B4-BE49-F238E27FC236}">
              <a16:creationId xmlns:a16="http://schemas.microsoft.com/office/drawing/2014/main" id="{B1D0B642-263B-4A4B-A7C6-49D10FE4F728}"/>
            </a:ext>
          </a:extLst>
        </xdr:cNvPr>
        <xdr:cNvSpPr txBox="1"/>
      </xdr:nvSpPr>
      <xdr:spPr>
        <a:xfrm>
          <a:off x="4046220" y="90773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2</xdr:col>
      <xdr:colOff>3139440</xdr:colOff>
      <xdr:row>49</xdr:row>
      <xdr:rowOff>0</xdr:rowOff>
    </xdr:from>
    <xdr:ext cx="192763" cy="303466"/>
    <xdr:sp macro="" textlink="">
      <xdr:nvSpPr>
        <xdr:cNvPr id="2" name="TextBox 1">
          <a:extLst>
            <a:ext uri="{FF2B5EF4-FFF2-40B4-BE49-F238E27FC236}">
              <a16:creationId xmlns:a16="http://schemas.microsoft.com/office/drawing/2014/main" id="{542BA20E-FB98-4673-AF6D-3A60E2D58E13}"/>
            </a:ext>
          </a:extLst>
        </xdr:cNvPr>
        <xdr:cNvSpPr txBox="1"/>
      </xdr:nvSpPr>
      <xdr:spPr>
        <a:xfrm>
          <a:off x="5568315" y="83058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3" name="TextBox 2">
          <a:extLst>
            <a:ext uri="{FF2B5EF4-FFF2-40B4-BE49-F238E27FC236}">
              <a16:creationId xmlns:a16="http://schemas.microsoft.com/office/drawing/2014/main" id="{306463D8-876F-4B96-A3D5-15C7281462B9}"/>
            </a:ext>
          </a:extLst>
        </xdr:cNvPr>
        <xdr:cNvSpPr txBox="1"/>
      </xdr:nvSpPr>
      <xdr:spPr>
        <a:xfrm>
          <a:off x="5568315"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4" name="TextBox 3">
          <a:extLst>
            <a:ext uri="{FF2B5EF4-FFF2-40B4-BE49-F238E27FC236}">
              <a16:creationId xmlns:a16="http://schemas.microsoft.com/office/drawing/2014/main" id="{58119C68-47BC-46B6-8F8E-68535054A334}"/>
            </a:ext>
          </a:extLst>
        </xdr:cNvPr>
        <xdr:cNvSpPr txBox="1"/>
      </xdr:nvSpPr>
      <xdr:spPr>
        <a:xfrm>
          <a:off x="5568315"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5" name="TextBox 4">
          <a:extLst>
            <a:ext uri="{FF2B5EF4-FFF2-40B4-BE49-F238E27FC236}">
              <a16:creationId xmlns:a16="http://schemas.microsoft.com/office/drawing/2014/main" id="{AC80251B-FF11-43A4-9852-4721F56B9D39}"/>
            </a:ext>
          </a:extLst>
        </xdr:cNvPr>
        <xdr:cNvSpPr txBox="1"/>
      </xdr:nvSpPr>
      <xdr:spPr>
        <a:xfrm>
          <a:off x="5568315"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6" name="TextBox 5">
          <a:extLst>
            <a:ext uri="{FF2B5EF4-FFF2-40B4-BE49-F238E27FC236}">
              <a16:creationId xmlns:a16="http://schemas.microsoft.com/office/drawing/2014/main" id="{4AAFCF31-00F9-4634-8ACE-6B115AACFF5A}"/>
            </a:ext>
          </a:extLst>
        </xdr:cNvPr>
        <xdr:cNvSpPr txBox="1"/>
      </xdr:nvSpPr>
      <xdr:spPr>
        <a:xfrm>
          <a:off x="5568315"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7" name="TextBox 6">
          <a:extLst>
            <a:ext uri="{FF2B5EF4-FFF2-40B4-BE49-F238E27FC236}">
              <a16:creationId xmlns:a16="http://schemas.microsoft.com/office/drawing/2014/main" id="{40B8F594-7DA7-4D33-A598-199C9FBEA873}"/>
            </a:ext>
          </a:extLst>
        </xdr:cNvPr>
        <xdr:cNvSpPr txBox="1"/>
      </xdr:nvSpPr>
      <xdr:spPr>
        <a:xfrm>
          <a:off x="5568315"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 name="TextBox 7">
          <a:extLst>
            <a:ext uri="{FF2B5EF4-FFF2-40B4-BE49-F238E27FC236}">
              <a16:creationId xmlns:a16="http://schemas.microsoft.com/office/drawing/2014/main" id="{7B87914E-9587-4358-AE46-7C19B655BAC7}"/>
            </a:ext>
          </a:extLst>
        </xdr:cNvPr>
        <xdr:cNvSpPr txBox="1"/>
      </xdr:nvSpPr>
      <xdr:spPr>
        <a:xfrm>
          <a:off x="5568315"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9" name="TextBox 8">
          <a:extLst>
            <a:ext uri="{FF2B5EF4-FFF2-40B4-BE49-F238E27FC236}">
              <a16:creationId xmlns:a16="http://schemas.microsoft.com/office/drawing/2014/main" id="{348A060C-C192-46A5-B272-A92A859601F8}"/>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0" name="TextBox 9">
          <a:extLst>
            <a:ext uri="{FF2B5EF4-FFF2-40B4-BE49-F238E27FC236}">
              <a16:creationId xmlns:a16="http://schemas.microsoft.com/office/drawing/2014/main" id="{810B94C5-6457-4127-951A-F098EC1E2E30}"/>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1" name="TextBox 10">
          <a:extLst>
            <a:ext uri="{FF2B5EF4-FFF2-40B4-BE49-F238E27FC236}">
              <a16:creationId xmlns:a16="http://schemas.microsoft.com/office/drawing/2014/main" id="{F90B632F-3506-457C-8248-D572ED4875DE}"/>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2" name="TextBox 11">
          <a:extLst>
            <a:ext uri="{FF2B5EF4-FFF2-40B4-BE49-F238E27FC236}">
              <a16:creationId xmlns:a16="http://schemas.microsoft.com/office/drawing/2014/main" id="{7F7E0708-0992-4F1E-AD83-D59CB16FD5F0}"/>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13" name="TextBox 12">
          <a:extLst>
            <a:ext uri="{FF2B5EF4-FFF2-40B4-BE49-F238E27FC236}">
              <a16:creationId xmlns:a16="http://schemas.microsoft.com/office/drawing/2014/main" id="{4B5ADA2D-9E03-4877-B241-30EE90CC39B9}"/>
            </a:ext>
          </a:extLst>
        </xdr:cNvPr>
        <xdr:cNvSpPr txBox="1"/>
      </xdr:nvSpPr>
      <xdr:spPr>
        <a:xfrm>
          <a:off x="6953250"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4" name="TextBox 13">
          <a:extLst>
            <a:ext uri="{FF2B5EF4-FFF2-40B4-BE49-F238E27FC236}">
              <a16:creationId xmlns:a16="http://schemas.microsoft.com/office/drawing/2014/main" id="{054D4688-21D1-499D-AC4E-FCA72E08FD03}"/>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5" name="TextBox 14">
          <a:extLst>
            <a:ext uri="{FF2B5EF4-FFF2-40B4-BE49-F238E27FC236}">
              <a16:creationId xmlns:a16="http://schemas.microsoft.com/office/drawing/2014/main" id="{BBACE3D6-45E3-44FD-8692-AB7D3378FBDA}"/>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6" name="TextBox 15">
          <a:extLst>
            <a:ext uri="{FF2B5EF4-FFF2-40B4-BE49-F238E27FC236}">
              <a16:creationId xmlns:a16="http://schemas.microsoft.com/office/drawing/2014/main" id="{F7921782-0278-4A9C-B6BD-E395087E8765}"/>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7" name="TextBox 16">
          <a:extLst>
            <a:ext uri="{FF2B5EF4-FFF2-40B4-BE49-F238E27FC236}">
              <a16:creationId xmlns:a16="http://schemas.microsoft.com/office/drawing/2014/main" id="{187CBC97-A91E-4C11-8E6E-9421ED2B8B3F}"/>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8" name="TextBox 17">
          <a:extLst>
            <a:ext uri="{FF2B5EF4-FFF2-40B4-BE49-F238E27FC236}">
              <a16:creationId xmlns:a16="http://schemas.microsoft.com/office/drawing/2014/main" id="{B34613C6-CEC4-4A75-99B5-6348F98B9F8E}"/>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9" name="TextBox 18">
          <a:extLst>
            <a:ext uri="{FF2B5EF4-FFF2-40B4-BE49-F238E27FC236}">
              <a16:creationId xmlns:a16="http://schemas.microsoft.com/office/drawing/2014/main" id="{20F9BF0D-41E0-4AF1-B197-A2FA619C14F3}"/>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0" name="TextBox 19">
          <a:extLst>
            <a:ext uri="{FF2B5EF4-FFF2-40B4-BE49-F238E27FC236}">
              <a16:creationId xmlns:a16="http://schemas.microsoft.com/office/drawing/2014/main" id="{1BF64590-5E6F-4655-866F-5D0F2F1ED78D}"/>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1" name="TextBox 20">
          <a:extLst>
            <a:ext uri="{FF2B5EF4-FFF2-40B4-BE49-F238E27FC236}">
              <a16:creationId xmlns:a16="http://schemas.microsoft.com/office/drawing/2014/main" id="{A3547EC3-6E61-4BBF-AEDD-88A7152CA40E}"/>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2" name="TextBox 21">
          <a:extLst>
            <a:ext uri="{FF2B5EF4-FFF2-40B4-BE49-F238E27FC236}">
              <a16:creationId xmlns:a16="http://schemas.microsoft.com/office/drawing/2014/main" id="{A95CD02D-F68F-4A3B-B954-90C13582B494}"/>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3" name="TextBox 22">
          <a:extLst>
            <a:ext uri="{FF2B5EF4-FFF2-40B4-BE49-F238E27FC236}">
              <a16:creationId xmlns:a16="http://schemas.microsoft.com/office/drawing/2014/main" id="{0B5878BE-83C5-48E6-B54E-719E11474BAC}"/>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4" name="TextBox 23">
          <a:extLst>
            <a:ext uri="{FF2B5EF4-FFF2-40B4-BE49-F238E27FC236}">
              <a16:creationId xmlns:a16="http://schemas.microsoft.com/office/drawing/2014/main" id="{1F65BB64-1E8C-4867-95A3-FA49DEFF0746}"/>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5" name="TextBox 24">
          <a:extLst>
            <a:ext uri="{FF2B5EF4-FFF2-40B4-BE49-F238E27FC236}">
              <a16:creationId xmlns:a16="http://schemas.microsoft.com/office/drawing/2014/main" id="{AE396263-B9F5-48DC-9DB9-1D95F1607766}"/>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6" name="TextBox 25">
          <a:extLst>
            <a:ext uri="{FF2B5EF4-FFF2-40B4-BE49-F238E27FC236}">
              <a16:creationId xmlns:a16="http://schemas.microsoft.com/office/drawing/2014/main" id="{CC83CBB3-9874-4EFF-8B34-CB2340977750}"/>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7" name="TextBox 26">
          <a:extLst>
            <a:ext uri="{FF2B5EF4-FFF2-40B4-BE49-F238E27FC236}">
              <a16:creationId xmlns:a16="http://schemas.microsoft.com/office/drawing/2014/main" id="{51EE2EB4-B85C-45EA-905E-A946EF98FE93}"/>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8" name="TextBox 27">
          <a:extLst>
            <a:ext uri="{FF2B5EF4-FFF2-40B4-BE49-F238E27FC236}">
              <a16:creationId xmlns:a16="http://schemas.microsoft.com/office/drawing/2014/main" id="{7E0F1A66-EAAF-4E0A-BE16-89387D5FDB94}"/>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9" name="TextBox 28">
          <a:extLst>
            <a:ext uri="{FF2B5EF4-FFF2-40B4-BE49-F238E27FC236}">
              <a16:creationId xmlns:a16="http://schemas.microsoft.com/office/drawing/2014/main" id="{CA5D983A-86E8-4553-B12D-0B348022207D}"/>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0" name="TextBox 29">
          <a:extLst>
            <a:ext uri="{FF2B5EF4-FFF2-40B4-BE49-F238E27FC236}">
              <a16:creationId xmlns:a16="http://schemas.microsoft.com/office/drawing/2014/main" id="{E2AB36EE-7171-4748-91F1-7288674329BE}"/>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1" name="TextBox 30">
          <a:extLst>
            <a:ext uri="{FF2B5EF4-FFF2-40B4-BE49-F238E27FC236}">
              <a16:creationId xmlns:a16="http://schemas.microsoft.com/office/drawing/2014/main" id="{A4E3F2A9-3F03-4340-8BE0-D7BD31494E2D}"/>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2" name="TextBox 31">
          <a:extLst>
            <a:ext uri="{FF2B5EF4-FFF2-40B4-BE49-F238E27FC236}">
              <a16:creationId xmlns:a16="http://schemas.microsoft.com/office/drawing/2014/main" id="{16A1DE37-2845-44E9-B153-E07F5A2364C1}"/>
            </a:ext>
          </a:extLst>
        </xdr:cNvPr>
        <xdr:cNvSpPr txBox="1"/>
      </xdr:nvSpPr>
      <xdr:spPr>
        <a:xfrm>
          <a:off x="3710940" y="8305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303466"/>
    <xdr:sp macro="" textlink="">
      <xdr:nvSpPr>
        <xdr:cNvPr id="33" name="TextBox 32">
          <a:extLst>
            <a:ext uri="{FF2B5EF4-FFF2-40B4-BE49-F238E27FC236}">
              <a16:creationId xmlns:a16="http://schemas.microsoft.com/office/drawing/2014/main" id="{B40D7E06-508B-4F0D-8FD6-AC94C9E65F19}"/>
            </a:ext>
          </a:extLst>
        </xdr:cNvPr>
        <xdr:cNvSpPr txBox="1"/>
      </xdr:nvSpPr>
      <xdr:spPr>
        <a:xfrm>
          <a:off x="3710940" y="83058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4" name="TextBox 33">
          <a:extLst>
            <a:ext uri="{FF2B5EF4-FFF2-40B4-BE49-F238E27FC236}">
              <a16:creationId xmlns:a16="http://schemas.microsoft.com/office/drawing/2014/main" id="{08763666-3736-42E4-9BB0-13A1B0C49FF6}"/>
            </a:ext>
          </a:extLst>
        </xdr:cNvPr>
        <xdr:cNvSpPr txBox="1"/>
      </xdr:nvSpPr>
      <xdr:spPr>
        <a:xfrm>
          <a:off x="3710940"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5" name="TextBox 34">
          <a:extLst>
            <a:ext uri="{FF2B5EF4-FFF2-40B4-BE49-F238E27FC236}">
              <a16:creationId xmlns:a16="http://schemas.microsoft.com/office/drawing/2014/main" id="{27A5D219-7349-4781-9FD1-0A33EC4F86AF}"/>
            </a:ext>
          </a:extLst>
        </xdr:cNvPr>
        <xdr:cNvSpPr txBox="1"/>
      </xdr:nvSpPr>
      <xdr:spPr>
        <a:xfrm>
          <a:off x="3710940"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6" name="TextBox 35">
          <a:extLst>
            <a:ext uri="{FF2B5EF4-FFF2-40B4-BE49-F238E27FC236}">
              <a16:creationId xmlns:a16="http://schemas.microsoft.com/office/drawing/2014/main" id="{4E1EAAAF-EEA8-436A-9551-E8AAD725ED55}"/>
            </a:ext>
          </a:extLst>
        </xdr:cNvPr>
        <xdr:cNvSpPr txBox="1"/>
      </xdr:nvSpPr>
      <xdr:spPr>
        <a:xfrm>
          <a:off x="3710940"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7" name="TextBox 36">
          <a:extLst>
            <a:ext uri="{FF2B5EF4-FFF2-40B4-BE49-F238E27FC236}">
              <a16:creationId xmlns:a16="http://schemas.microsoft.com/office/drawing/2014/main" id="{119FEF75-7A29-42F6-A053-CA6F181F6CCF}"/>
            </a:ext>
          </a:extLst>
        </xdr:cNvPr>
        <xdr:cNvSpPr txBox="1"/>
      </xdr:nvSpPr>
      <xdr:spPr>
        <a:xfrm>
          <a:off x="3710940"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8" name="TextBox 37">
          <a:extLst>
            <a:ext uri="{FF2B5EF4-FFF2-40B4-BE49-F238E27FC236}">
              <a16:creationId xmlns:a16="http://schemas.microsoft.com/office/drawing/2014/main" id="{22DCFE8E-EFAB-4024-A0DD-5883EEAC3FDA}"/>
            </a:ext>
          </a:extLst>
        </xdr:cNvPr>
        <xdr:cNvSpPr txBox="1"/>
      </xdr:nvSpPr>
      <xdr:spPr>
        <a:xfrm>
          <a:off x="3710940"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9" name="TextBox 38">
          <a:extLst>
            <a:ext uri="{FF2B5EF4-FFF2-40B4-BE49-F238E27FC236}">
              <a16:creationId xmlns:a16="http://schemas.microsoft.com/office/drawing/2014/main" id="{88B73418-831B-42CE-8F57-4E6B86BB63A3}"/>
            </a:ext>
          </a:extLst>
        </xdr:cNvPr>
        <xdr:cNvSpPr txBox="1"/>
      </xdr:nvSpPr>
      <xdr:spPr>
        <a:xfrm>
          <a:off x="3710940"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0" name="TextBox 39">
          <a:extLst>
            <a:ext uri="{FF2B5EF4-FFF2-40B4-BE49-F238E27FC236}">
              <a16:creationId xmlns:a16="http://schemas.microsoft.com/office/drawing/2014/main" id="{E7A85CCF-36D1-4877-8131-CE1E11E069AD}"/>
            </a:ext>
          </a:extLst>
        </xdr:cNvPr>
        <xdr:cNvSpPr txBox="1"/>
      </xdr:nvSpPr>
      <xdr:spPr>
        <a:xfrm>
          <a:off x="3710940"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1" name="TextBox 40">
          <a:extLst>
            <a:ext uri="{FF2B5EF4-FFF2-40B4-BE49-F238E27FC236}">
              <a16:creationId xmlns:a16="http://schemas.microsoft.com/office/drawing/2014/main" id="{F56958CC-E7AE-4D8A-A1C7-6A9FECC4A6EF}"/>
            </a:ext>
          </a:extLst>
        </xdr:cNvPr>
        <xdr:cNvSpPr txBox="1"/>
      </xdr:nvSpPr>
      <xdr:spPr>
        <a:xfrm>
          <a:off x="3710940"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2" name="TextBox 41">
          <a:extLst>
            <a:ext uri="{FF2B5EF4-FFF2-40B4-BE49-F238E27FC236}">
              <a16:creationId xmlns:a16="http://schemas.microsoft.com/office/drawing/2014/main" id="{774A9C94-DA01-4303-B6B0-F88D446B0CF9}"/>
            </a:ext>
          </a:extLst>
        </xdr:cNvPr>
        <xdr:cNvSpPr txBox="1"/>
      </xdr:nvSpPr>
      <xdr:spPr>
        <a:xfrm>
          <a:off x="3710940"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3" name="TextBox 42">
          <a:extLst>
            <a:ext uri="{FF2B5EF4-FFF2-40B4-BE49-F238E27FC236}">
              <a16:creationId xmlns:a16="http://schemas.microsoft.com/office/drawing/2014/main" id="{8DD49BF6-D8D6-4D91-9D9A-499FC6E8A6FF}"/>
            </a:ext>
          </a:extLst>
        </xdr:cNvPr>
        <xdr:cNvSpPr txBox="1"/>
      </xdr:nvSpPr>
      <xdr:spPr>
        <a:xfrm>
          <a:off x="3710940"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303466"/>
    <xdr:sp macro="" textlink="">
      <xdr:nvSpPr>
        <xdr:cNvPr id="44" name="TextBox 43">
          <a:extLst>
            <a:ext uri="{FF2B5EF4-FFF2-40B4-BE49-F238E27FC236}">
              <a16:creationId xmlns:a16="http://schemas.microsoft.com/office/drawing/2014/main" id="{777802C4-FAFB-40C0-9203-45B2819B68B6}"/>
            </a:ext>
          </a:extLst>
        </xdr:cNvPr>
        <xdr:cNvSpPr txBox="1"/>
      </xdr:nvSpPr>
      <xdr:spPr>
        <a:xfrm>
          <a:off x="5572125"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5" name="TextBox 44">
          <a:extLst>
            <a:ext uri="{FF2B5EF4-FFF2-40B4-BE49-F238E27FC236}">
              <a16:creationId xmlns:a16="http://schemas.microsoft.com/office/drawing/2014/main" id="{935D519D-FD20-4328-951B-179A966F2714}"/>
            </a:ext>
          </a:extLst>
        </xdr:cNvPr>
        <xdr:cNvSpPr txBox="1"/>
      </xdr:nvSpPr>
      <xdr:spPr>
        <a:xfrm>
          <a:off x="5572125"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6" name="TextBox 45">
          <a:extLst>
            <a:ext uri="{FF2B5EF4-FFF2-40B4-BE49-F238E27FC236}">
              <a16:creationId xmlns:a16="http://schemas.microsoft.com/office/drawing/2014/main" id="{F9BFA89C-E1C2-4187-9572-E1BDE8051AB8}"/>
            </a:ext>
          </a:extLst>
        </xdr:cNvPr>
        <xdr:cNvSpPr txBox="1"/>
      </xdr:nvSpPr>
      <xdr:spPr>
        <a:xfrm>
          <a:off x="5572125"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7" name="TextBox 46">
          <a:extLst>
            <a:ext uri="{FF2B5EF4-FFF2-40B4-BE49-F238E27FC236}">
              <a16:creationId xmlns:a16="http://schemas.microsoft.com/office/drawing/2014/main" id="{43458EAD-FAF2-41BB-8706-FF0088CD0D42}"/>
            </a:ext>
          </a:extLst>
        </xdr:cNvPr>
        <xdr:cNvSpPr txBox="1"/>
      </xdr:nvSpPr>
      <xdr:spPr>
        <a:xfrm>
          <a:off x="55721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8" name="TextBox 47">
          <a:extLst>
            <a:ext uri="{FF2B5EF4-FFF2-40B4-BE49-F238E27FC236}">
              <a16:creationId xmlns:a16="http://schemas.microsoft.com/office/drawing/2014/main" id="{7F1ED39A-391E-4208-A01C-98E37A48ACF1}"/>
            </a:ext>
          </a:extLst>
        </xdr:cNvPr>
        <xdr:cNvSpPr txBox="1"/>
      </xdr:nvSpPr>
      <xdr:spPr>
        <a:xfrm>
          <a:off x="55721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49" name="TextBox 48">
          <a:extLst>
            <a:ext uri="{FF2B5EF4-FFF2-40B4-BE49-F238E27FC236}">
              <a16:creationId xmlns:a16="http://schemas.microsoft.com/office/drawing/2014/main" id="{C9E5041B-EA50-4380-91FD-3DA508628906}"/>
            </a:ext>
          </a:extLst>
        </xdr:cNvPr>
        <xdr:cNvSpPr txBox="1"/>
      </xdr:nvSpPr>
      <xdr:spPr>
        <a:xfrm>
          <a:off x="5572125"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0" name="TextBox 49">
          <a:extLst>
            <a:ext uri="{FF2B5EF4-FFF2-40B4-BE49-F238E27FC236}">
              <a16:creationId xmlns:a16="http://schemas.microsoft.com/office/drawing/2014/main" id="{54FDD2F1-0BC9-4BFA-9D3E-296475C91716}"/>
            </a:ext>
          </a:extLst>
        </xdr:cNvPr>
        <xdr:cNvSpPr txBox="1"/>
      </xdr:nvSpPr>
      <xdr:spPr>
        <a:xfrm>
          <a:off x="5572125"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1" name="TextBox 50">
          <a:extLst>
            <a:ext uri="{FF2B5EF4-FFF2-40B4-BE49-F238E27FC236}">
              <a16:creationId xmlns:a16="http://schemas.microsoft.com/office/drawing/2014/main" id="{237E7E34-4049-41D5-BD92-E025EE3F4017}"/>
            </a:ext>
          </a:extLst>
        </xdr:cNvPr>
        <xdr:cNvSpPr txBox="1"/>
      </xdr:nvSpPr>
      <xdr:spPr>
        <a:xfrm>
          <a:off x="5572125"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2" name="TextBox 51">
          <a:extLst>
            <a:ext uri="{FF2B5EF4-FFF2-40B4-BE49-F238E27FC236}">
              <a16:creationId xmlns:a16="http://schemas.microsoft.com/office/drawing/2014/main" id="{0F7D36D8-2E0C-42CA-BFE6-4A1E846350A3}"/>
            </a:ext>
          </a:extLst>
        </xdr:cNvPr>
        <xdr:cNvSpPr txBox="1"/>
      </xdr:nvSpPr>
      <xdr:spPr>
        <a:xfrm>
          <a:off x="5572125"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3" name="TextBox 52">
          <a:extLst>
            <a:ext uri="{FF2B5EF4-FFF2-40B4-BE49-F238E27FC236}">
              <a16:creationId xmlns:a16="http://schemas.microsoft.com/office/drawing/2014/main" id="{DE935CA1-FB0F-42F4-98D0-AE4F536B1038}"/>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4" name="TextBox 53">
          <a:extLst>
            <a:ext uri="{FF2B5EF4-FFF2-40B4-BE49-F238E27FC236}">
              <a16:creationId xmlns:a16="http://schemas.microsoft.com/office/drawing/2014/main" id="{F6C6B0C1-B90E-447E-8D2E-0738EF98EDFC}"/>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55" name="TextBox 54">
          <a:extLst>
            <a:ext uri="{FF2B5EF4-FFF2-40B4-BE49-F238E27FC236}">
              <a16:creationId xmlns:a16="http://schemas.microsoft.com/office/drawing/2014/main" id="{88AD90FC-3DF7-4486-A24B-9A465FA8E21C}"/>
            </a:ext>
          </a:extLst>
        </xdr:cNvPr>
        <xdr:cNvSpPr txBox="1"/>
      </xdr:nvSpPr>
      <xdr:spPr>
        <a:xfrm>
          <a:off x="6953250"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6" name="TextBox 55">
          <a:extLst>
            <a:ext uri="{FF2B5EF4-FFF2-40B4-BE49-F238E27FC236}">
              <a16:creationId xmlns:a16="http://schemas.microsoft.com/office/drawing/2014/main" id="{ED43320A-A981-475D-8E90-032F49FBBE9C}"/>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7" name="TextBox 56">
          <a:extLst>
            <a:ext uri="{FF2B5EF4-FFF2-40B4-BE49-F238E27FC236}">
              <a16:creationId xmlns:a16="http://schemas.microsoft.com/office/drawing/2014/main" id="{F39FA827-B216-4F83-9942-6619B583EAD7}"/>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8" name="TextBox 57">
          <a:extLst>
            <a:ext uri="{FF2B5EF4-FFF2-40B4-BE49-F238E27FC236}">
              <a16:creationId xmlns:a16="http://schemas.microsoft.com/office/drawing/2014/main" id="{3E2BC27E-4F74-42D6-A543-F9A62D2ADEF0}"/>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9" name="TextBox 58">
          <a:extLst>
            <a:ext uri="{FF2B5EF4-FFF2-40B4-BE49-F238E27FC236}">
              <a16:creationId xmlns:a16="http://schemas.microsoft.com/office/drawing/2014/main" id="{2699AF1B-303D-4573-A759-91618559A070}"/>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0" name="TextBox 59">
          <a:extLst>
            <a:ext uri="{FF2B5EF4-FFF2-40B4-BE49-F238E27FC236}">
              <a16:creationId xmlns:a16="http://schemas.microsoft.com/office/drawing/2014/main" id="{78D3A30A-E177-4F5B-9AF1-EA2275F01F26}"/>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1" name="TextBox 60">
          <a:extLst>
            <a:ext uri="{FF2B5EF4-FFF2-40B4-BE49-F238E27FC236}">
              <a16:creationId xmlns:a16="http://schemas.microsoft.com/office/drawing/2014/main" id="{CA244561-E5D9-4B4B-8971-61D977C0EE5C}"/>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2" name="TextBox 61">
          <a:extLst>
            <a:ext uri="{FF2B5EF4-FFF2-40B4-BE49-F238E27FC236}">
              <a16:creationId xmlns:a16="http://schemas.microsoft.com/office/drawing/2014/main" id="{0D16CA6A-0051-4927-BAAE-EE9F36F1B118}"/>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3" name="TextBox 62">
          <a:extLst>
            <a:ext uri="{FF2B5EF4-FFF2-40B4-BE49-F238E27FC236}">
              <a16:creationId xmlns:a16="http://schemas.microsoft.com/office/drawing/2014/main" id="{F3153A76-F982-49C4-8CB5-1B6E9E9E9CDA}"/>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4" name="TextBox 63">
          <a:extLst>
            <a:ext uri="{FF2B5EF4-FFF2-40B4-BE49-F238E27FC236}">
              <a16:creationId xmlns:a16="http://schemas.microsoft.com/office/drawing/2014/main" id="{BF7FDDE8-E9B9-464E-B5C2-E743DE154828}"/>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5" name="TextBox 64">
          <a:extLst>
            <a:ext uri="{FF2B5EF4-FFF2-40B4-BE49-F238E27FC236}">
              <a16:creationId xmlns:a16="http://schemas.microsoft.com/office/drawing/2014/main" id="{45776ED6-04E1-4549-9E00-9BE73CBB54B4}"/>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6" name="TextBox 65">
          <a:extLst>
            <a:ext uri="{FF2B5EF4-FFF2-40B4-BE49-F238E27FC236}">
              <a16:creationId xmlns:a16="http://schemas.microsoft.com/office/drawing/2014/main" id="{9EDE2BD7-C1ED-44D7-BD80-D2B01EF3463C}"/>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7" name="TextBox 66">
          <a:extLst>
            <a:ext uri="{FF2B5EF4-FFF2-40B4-BE49-F238E27FC236}">
              <a16:creationId xmlns:a16="http://schemas.microsoft.com/office/drawing/2014/main" id="{DD7F0D70-0FD6-4FDB-BFB1-5CDB0685D622}"/>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8" name="TextBox 67">
          <a:extLst>
            <a:ext uri="{FF2B5EF4-FFF2-40B4-BE49-F238E27FC236}">
              <a16:creationId xmlns:a16="http://schemas.microsoft.com/office/drawing/2014/main" id="{BAA42DB7-ED9D-4B38-AFA3-CC896E439109}"/>
            </a:ext>
          </a:extLst>
        </xdr:cNvPr>
        <xdr:cNvSpPr txBox="1"/>
      </xdr:nvSpPr>
      <xdr:spPr>
        <a:xfrm>
          <a:off x="5568315" y="9401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9" name="TextBox 68">
          <a:extLst>
            <a:ext uri="{FF2B5EF4-FFF2-40B4-BE49-F238E27FC236}">
              <a16:creationId xmlns:a16="http://schemas.microsoft.com/office/drawing/2014/main" id="{30FB2415-7395-406A-9342-167D204B782A}"/>
            </a:ext>
          </a:extLst>
        </xdr:cNvPr>
        <xdr:cNvSpPr txBox="1"/>
      </xdr:nvSpPr>
      <xdr:spPr>
        <a:xfrm>
          <a:off x="5568315" y="9401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0" name="TextBox 69">
          <a:extLst>
            <a:ext uri="{FF2B5EF4-FFF2-40B4-BE49-F238E27FC236}">
              <a16:creationId xmlns:a16="http://schemas.microsoft.com/office/drawing/2014/main" id="{D01E43B8-562C-4446-9AE5-8D0C8FC39444}"/>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1" name="TextBox 70">
          <a:extLst>
            <a:ext uri="{FF2B5EF4-FFF2-40B4-BE49-F238E27FC236}">
              <a16:creationId xmlns:a16="http://schemas.microsoft.com/office/drawing/2014/main" id="{BDEB7C93-7891-4227-A016-9BCD016D4382}"/>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2" name="TextBox 71">
          <a:extLst>
            <a:ext uri="{FF2B5EF4-FFF2-40B4-BE49-F238E27FC236}">
              <a16:creationId xmlns:a16="http://schemas.microsoft.com/office/drawing/2014/main" id="{759F7F3D-6536-43E9-A066-D86FB0584723}"/>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3" name="TextBox 72">
          <a:extLst>
            <a:ext uri="{FF2B5EF4-FFF2-40B4-BE49-F238E27FC236}">
              <a16:creationId xmlns:a16="http://schemas.microsoft.com/office/drawing/2014/main" id="{E3BA60DB-DCFB-426E-AF9C-1C56DBBCFA64}"/>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4" name="TextBox 73">
          <a:extLst>
            <a:ext uri="{FF2B5EF4-FFF2-40B4-BE49-F238E27FC236}">
              <a16:creationId xmlns:a16="http://schemas.microsoft.com/office/drawing/2014/main" id="{6D08AAC3-730E-4D0A-8468-7A38AC71B58D}"/>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5" name="TextBox 74">
          <a:extLst>
            <a:ext uri="{FF2B5EF4-FFF2-40B4-BE49-F238E27FC236}">
              <a16:creationId xmlns:a16="http://schemas.microsoft.com/office/drawing/2014/main" id="{1BAEDE10-E6E8-43AF-80C5-48F85B70EE68}"/>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6" name="TextBox 75">
          <a:extLst>
            <a:ext uri="{FF2B5EF4-FFF2-40B4-BE49-F238E27FC236}">
              <a16:creationId xmlns:a16="http://schemas.microsoft.com/office/drawing/2014/main" id="{B7C49494-94BA-44DE-A5A1-F16783BFA757}"/>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7" name="TextBox 76">
          <a:extLst>
            <a:ext uri="{FF2B5EF4-FFF2-40B4-BE49-F238E27FC236}">
              <a16:creationId xmlns:a16="http://schemas.microsoft.com/office/drawing/2014/main" id="{87E915BC-C756-4DD8-A019-B6B992FF9285}"/>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8" name="TextBox 77">
          <a:extLst>
            <a:ext uri="{FF2B5EF4-FFF2-40B4-BE49-F238E27FC236}">
              <a16:creationId xmlns:a16="http://schemas.microsoft.com/office/drawing/2014/main" id="{172CA0F9-778D-47B8-BB51-12E84E9203B9}"/>
            </a:ext>
          </a:extLst>
        </xdr:cNvPr>
        <xdr:cNvSpPr txBox="1"/>
      </xdr:nvSpPr>
      <xdr:spPr>
        <a:xfrm>
          <a:off x="5572125"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9" name="TextBox 78">
          <a:extLst>
            <a:ext uri="{FF2B5EF4-FFF2-40B4-BE49-F238E27FC236}">
              <a16:creationId xmlns:a16="http://schemas.microsoft.com/office/drawing/2014/main" id="{2850E919-D339-439F-B310-E25538825080}"/>
            </a:ext>
          </a:extLst>
        </xdr:cNvPr>
        <xdr:cNvSpPr txBox="1"/>
      </xdr:nvSpPr>
      <xdr:spPr>
        <a:xfrm>
          <a:off x="5572125"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0" name="TextBox 79">
          <a:extLst>
            <a:ext uri="{FF2B5EF4-FFF2-40B4-BE49-F238E27FC236}">
              <a16:creationId xmlns:a16="http://schemas.microsoft.com/office/drawing/2014/main" id="{BD1A0851-76C5-475A-BC3F-4DACC747ECAF}"/>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1" name="TextBox 80">
          <a:extLst>
            <a:ext uri="{FF2B5EF4-FFF2-40B4-BE49-F238E27FC236}">
              <a16:creationId xmlns:a16="http://schemas.microsoft.com/office/drawing/2014/main" id="{56F7E60D-47E2-4FCC-851C-B9AE54820070}"/>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2" name="TextBox 81">
          <a:extLst>
            <a:ext uri="{FF2B5EF4-FFF2-40B4-BE49-F238E27FC236}">
              <a16:creationId xmlns:a16="http://schemas.microsoft.com/office/drawing/2014/main" id="{DB2A3BC7-7D8C-4279-B487-C8C4C6DC69A0}"/>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3" name="TextBox 82">
          <a:extLst>
            <a:ext uri="{FF2B5EF4-FFF2-40B4-BE49-F238E27FC236}">
              <a16:creationId xmlns:a16="http://schemas.microsoft.com/office/drawing/2014/main" id="{B1D899D3-57CB-4E83-AE02-55518CAADA22}"/>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84" name="TextBox 83">
          <a:extLst>
            <a:ext uri="{FF2B5EF4-FFF2-40B4-BE49-F238E27FC236}">
              <a16:creationId xmlns:a16="http://schemas.microsoft.com/office/drawing/2014/main" id="{4E1C8147-4F7D-491F-95C2-148D953E5480}"/>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53</xdr:row>
      <xdr:rowOff>0</xdr:rowOff>
    </xdr:from>
    <xdr:ext cx="183125" cy="264560"/>
    <xdr:sp macro="" textlink="">
      <xdr:nvSpPr>
        <xdr:cNvPr id="85" name="TextBox 84">
          <a:extLst>
            <a:ext uri="{FF2B5EF4-FFF2-40B4-BE49-F238E27FC236}">
              <a16:creationId xmlns:a16="http://schemas.microsoft.com/office/drawing/2014/main" id="{BF4A65E4-5242-4E1A-A763-7E99F2046986}"/>
            </a:ext>
          </a:extLst>
        </xdr:cNvPr>
        <xdr:cNvSpPr txBox="1"/>
      </xdr:nvSpPr>
      <xdr:spPr>
        <a:xfrm>
          <a:off x="5568315" y="90773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53</xdr:row>
      <xdr:rowOff>0</xdr:rowOff>
    </xdr:from>
    <xdr:ext cx="184731" cy="271710"/>
    <xdr:sp macro="" textlink="">
      <xdr:nvSpPr>
        <xdr:cNvPr id="86" name="TextBox 85">
          <a:extLst>
            <a:ext uri="{FF2B5EF4-FFF2-40B4-BE49-F238E27FC236}">
              <a16:creationId xmlns:a16="http://schemas.microsoft.com/office/drawing/2014/main" id="{C93B33D7-CE9C-4F36-8AEC-851924CE77EF}"/>
            </a:ext>
          </a:extLst>
        </xdr:cNvPr>
        <xdr:cNvSpPr txBox="1"/>
      </xdr:nvSpPr>
      <xdr:spPr>
        <a:xfrm>
          <a:off x="4046220" y="90773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3139440</xdr:colOff>
      <xdr:row>89</xdr:row>
      <xdr:rowOff>0</xdr:rowOff>
    </xdr:from>
    <xdr:ext cx="192763" cy="264560"/>
    <xdr:sp macro="" textlink="">
      <xdr:nvSpPr>
        <xdr:cNvPr id="2" name="TextBox 1">
          <a:extLst>
            <a:ext uri="{FF2B5EF4-FFF2-40B4-BE49-F238E27FC236}">
              <a16:creationId xmlns:a16="http://schemas.microsoft.com/office/drawing/2014/main" id="{B74DFB70-C4D1-4710-B8ED-2FC2CD948B3E}"/>
            </a:ext>
          </a:extLst>
        </xdr:cNvPr>
        <xdr:cNvSpPr txBox="1"/>
      </xdr:nvSpPr>
      <xdr:spPr>
        <a:xfrm>
          <a:off x="357759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90</xdr:row>
      <xdr:rowOff>0</xdr:rowOff>
    </xdr:from>
    <xdr:ext cx="192763" cy="264560"/>
    <xdr:sp macro="" textlink="">
      <xdr:nvSpPr>
        <xdr:cNvPr id="3" name="TextBox 2">
          <a:extLst>
            <a:ext uri="{FF2B5EF4-FFF2-40B4-BE49-F238E27FC236}">
              <a16:creationId xmlns:a16="http://schemas.microsoft.com/office/drawing/2014/main" id="{90AAC526-8400-4AC0-9E85-18631C863EEB}"/>
            </a:ext>
          </a:extLst>
        </xdr:cNvPr>
        <xdr:cNvSpPr txBox="1"/>
      </xdr:nvSpPr>
      <xdr:spPr>
        <a:xfrm>
          <a:off x="3577590" y="15135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303466"/>
    <xdr:sp macro="" textlink="">
      <xdr:nvSpPr>
        <xdr:cNvPr id="4" name="TextBox 3">
          <a:extLst>
            <a:ext uri="{FF2B5EF4-FFF2-40B4-BE49-F238E27FC236}">
              <a16:creationId xmlns:a16="http://schemas.microsoft.com/office/drawing/2014/main" id="{3A5F4093-9B62-4561-88F4-052AE58B9548}"/>
            </a:ext>
          </a:extLst>
        </xdr:cNvPr>
        <xdr:cNvSpPr txBox="1"/>
      </xdr:nvSpPr>
      <xdr:spPr>
        <a:xfrm>
          <a:off x="3577590" y="15297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5" name="TextBox 4">
          <a:extLst>
            <a:ext uri="{FF2B5EF4-FFF2-40B4-BE49-F238E27FC236}">
              <a16:creationId xmlns:a16="http://schemas.microsoft.com/office/drawing/2014/main" id="{48FEBDDB-F720-429A-BA92-945452E99DAD}"/>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6" name="TextBox 5">
          <a:extLst>
            <a:ext uri="{FF2B5EF4-FFF2-40B4-BE49-F238E27FC236}">
              <a16:creationId xmlns:a16="http://schemas.microsoft.com/office/drawing/2014/main" id="{15FFF875-75C1-4149-A33B-979ACF001877}"/>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264560"/>
    <xdr:sp macro="" textlink="">
      <xdr:nvSpPr>
        <xdr:cNvPr id="7" name="TextBox 6">
          <a:extLst>
            <a:ext uri="{FF2B5EF4-FFF2-40B4-BE49-F238E27FC236}">
              <a16:creationId xmlns:a16="http://schemas.microsoft.com/office/drawing/2014/main" id="{078D9ADC-4BFF-4425-91E2-4FBB9DDD7A4A}"/>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264560"/>
    <xdr:sp macro="" textlink="">
      <xdr:nvSpPr>
        <xdr:cNvPr id="8" name="TextBox 7">
          <a:extLst>
            <a:ext uri="{FF2B5EF4-FFF2-40B4-BE49-F238E27FC236}">
              <a16:creationId xmlns:a16="http://schemas.microsoft.com/office/drawing/2014/main" id="{165EA831-551C-4D2F-9275-DEC72203FF85}"/>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9" name="TextBox 8">
          <a:extLst>
            <a:ext uri="{FF2B5EF4-FFF2-40B4-BE49-F238E27FC236}">
              <a16:creationId xmlns:a16="http://schemas.microsoft.com/office/drawing/2014/main" id="{34775742-F5DE-411E-8BFF-26ADD574EA6F}"/>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10" name="TextBox 9">
          <a:extLst>
            <a:ext uri="{FF2B5EF4-FFF2-40B4-BE49-F238E27FC236}">
              <a16:creationId xmlns:a16="http://schemas.microsoft.com/office/drawing/2014/main" id="{F716F3BE-4A27-4596-8A67-9D50F0C5EB76}"/>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11" name="TextBox 10">
          <a:extLst>
            <a:ext uri="{FF2B5EF4-FFF2-40B4-BE49-F238E27FC236}">
              <a16:creationId xmlns:a16="http://schemas.microsoft.com/office/drawing/2014/main" id="{E3E4D7D3-8CE4-4DA5-B6B9-F3CEDD50BE6E}"/>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12" name="TextBox 11">
          <a:extLst>
            <a:ext uri="{FF2B5EF4-FFF2-40B4-BE49-F238E27FC236}">
              <a16:creationId xmlns:a16="http://schemas.microsoft.com/office/drawing/2014/main" id="{46DDC3FA-8B92-4C7C-8BB4-AE38CF7CAD3F}"/>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96</xdr:row>
      <xdr:rowOff>0</xdr:rowOff>
    </xdr:from>
    <xdr:ext cx="192763" cy="264560"/>
    <xdr:sp macro="" textlink="">
      <xdr:nvSpPr>
        <xdr:cNvPr id="13" name="TextBox 12">
          <a:extLst>
            <a:ext uri="{FF2B5EF4-FFF2-40B4-BE49-F238E27FC236}">
              <a16:creationId xmlns:a16="http://schemas.microsoft.com/office/drawing/2014/main" id="{80CF159B-AC7A-4A68-A4CB-05C0AB0972B8}"/>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96</xdr:row>
      <xdr:rowOff>0</xdr:rowOff>
    </xdr:from>
    <xdr:ext cx="192763" cy="264560"/>
    <xdr:sp macro="" textlink="">
      <xdr:nvSpPr>
        <xdr:cNvPr id="14" name="TextBox 13">
          <a:extLst>
            <a:ext uri="{FF2B5EF4-FFF2-40B4-BE49-F238E27FC236}">
              <a16:creationId xmlns:a16="http://schemas.microsoft.com/office/drawing/2014/main" id="{D399DA8A-A796-418C-83D5-E303BA9FCDC5}"/>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15" name="TextBox 14">
          <a:extLst>
            <a:ext uri="{FF2B5EF4-FFF2-40B4-BE49-F238E27FC236}">
              <a16:creationId xmlns:a16="http://schemas.microsoft.com/office/drawing/2014/main" id="{E0066B08-C069-4541-94E8-D1D3E26828AC}"/>
            </a:ext>
          </a:extLst>
        </xdr:cNvPr>
        <xdr:cNvSpPr txBox="1"/>
      </xdr:nvSpPr>
      <xdr:spPr>
        <a:xfrm>
          <a:off x="5695950"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90</xdr:row>
      <xdr:rowOff>0</xdr:rowOff>
    </xdr:from>
    <xdr:ext cx="184731" cy="264560"/>
    <xdr:sp macro="" textlink="">
      <xdr:nvSpPr>
        <xdr:cNvPr id="16" name="TextBox 15">
          <a:extLst>
            <a:ext uri="{FF2B5EF4-FFF2-40B4-BE49-F238E27FC236}">
              <a16:creationId xmlns:a16="http://schemas.microsoft.com/office/drawing/2014/main" id="{F6DA83AA-575C-425F-A8D8-1FD75914841F}"/>
            </a:ext>
          </a:extLst>
        </xdr:cNvPr>
        <xdr:cNvSpPr txBox="1"/>
      </xdr:nvSpPr>
      <xdr:spPr>
        <a:xfrm>
          <a:off x="5695950"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91</xdr:row>
      <xdr:rowOff>0</xdr:rowOff>
    </xdr:from>
    <xdr:ext cx="184731" cy="303466"/>
    <xdr:sp macro="" textlink="">
      <xdr:nvSpPr>
        <xdr:cNvPr id="17" name="TextBox 16">
          <a:extLst>
            <a:ext uri="{FF2B5EF4-FFF2-40B4-BE49-F238E27FC236}">
              <a16:creationId xmlns:a16="http://schemas.microsoft.com/office/drawing/2014/main" id="{E038CDAA-64F3-41D7-A746-CBCE8EC5341B}"/>
            </a:ext>
          </a:extLst>
        </xdr:cNvPr>
        <xdr:cNvSpPr txBox="1"/>
      </xdr:nvSpPr>
      <xdr:spPr>
        <a:xfrm>
          <a:off x="5695950"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92</xdr:row>
      <xdr:rowOff>0</xdr:rowOff>
    </xdr:from>
    <xdr:ext cx="184731" cy="264560"/>
    <xdr:sp macro="" textlink="">
      <xdr:nvSpPr>
        <xdr:cNvPr id="18" name="TextBox 17">
          <a:extLst>
            <a:ext uri="{FF2B5EF4-FFF2-40B4-BE49-F238E27FC236}">
              <a16:creationId xmlns:a16="http://schemas.microsoft.com/office/drawing/2014/main" id="{D4AA551B-6D80-4239-B24D-1AEE678DF8E8}"/>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92</xdr:row>
      <xdr:rowOff>0</xdr:rowOff>
    </xdr:from>
    <xdr:ext cx="184731" cy="264560"/>
    <xdr:sp macro="" textlink="">
      <xdr:nvSpPr>
        <xdr:cNvPr id="19" name="TextBox 18">
          <a:extLst>
            <a:ext uri="{FF2B5EF4-FFF2-40B4-BE49-F238E27FC236}">
              <a16:creationId xmlns:a16="http://schemas.microsoft.com/office/drawing/2014/main" id="{DACEAEE0-9F6D-4744-9C18-CF78025C1A05}"/>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20" name="TextBox 19">
          <a:extLst>
            <a:ext uri="{FF2B5EF4-FFF2-40B4-BE49-F238E27FC236}">
              <a16:creationId xmlns:a16="http://schemas.microsoft.com/office/drawing/2014/main" id="{2F77D5CA-9AB4-4B0A-9123-3C2C6FC08A83}"/>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21" name="TextBox 20">
          <a:extLst>
            <a:ext uri="{FF2B5EF4-FFF2-40B4-BE49-F238E27FC236}">
              <a16:creationId xmlns:a16="http://schemas.microsoft.com/office/drawing/2014/main" id="{0E8113C3-E927-447D-B3A6-A9C78FCEB05D}"/>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94</xdr:row>
      <xdr:rowOff>0</xdr:rowOff>
    </xdr:from>
    <xdr:ext cx="184731" cy="264560"/>
    <xdr:sp macro="" textlink="">
      <xdr:nvSpPr>
        <xdr:cNvPr id="22" name="TextBox 21">
          <a:extLst>
            <a:ext uri="{FF2B5EF4-FFF2-40B4-BE49-F238E27FC236}">
              <a16:creationId xmlns:a16="http://schemas.microsoft.com/office/drawing/2014/main" id="{86218D7E-8A62-4CAD-9353-B0FB5CB822A2}"/>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94</xdr:row>
      <xdr:rowOff>0</xdr:rowOff>
    </xdr:from>
    <xdr:ext cx="184731" cy="264560"/>
    <xdr:sp macro="" textlink="">
      <xdr:nvSpPr>
        <xdr:cNvPr id="23" name="TextBox 22">
          <a:extLst>
            <a:ext uri="{FF2B5EF4-FFF2-40B4-BE49-F238E27FC236}">
              <a16:creationId xmlns:a16="http://schemas.microsoft.com/office/drawing/2014/main" id="{DF75005B-76C2-4D3D-A0EF-BD4DAAE51D8C}"/>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24" name="TextBox 23">
          <a:extLst>
            <a:ext uri="{FF2B5EF4-FFF2-40B4-BE49-F238E27FC236}">
              <a16:creationId xmlns:a16="http://schemas.microsoft.com/office/drawing/2014/main" id="{DE83E313-5BA0-4ADA-A1D6-3E9805F15007}"/>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25" name="TextBox 24">
          <a:extLst>
            <a:ext uri="{FF2B5EF4-FFF2-40B4-BE49-F238E27FC236}">
              <a16:creationId xmlns:a16="http://schemas.microsoft.com/office/drawing/2014/main" id="{F87F88A4-5DE8-465C-99A5-542BD76BED4E}"/>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26" name="TextBox 25">
          <a:extLst>
            <a:ext uri="{FF2B5EF4-FFF2-40B4-BE49-F238E27FC236}">
              <a16:creationId xmlns:a16="http://schemas.microsoft.com/office/drawing/2014/main" id="{951A4F5C-D564-4922-8D7D-94604529FED1}"/>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27" name="TextBox 26">
          <a:extLst>
            <a:ext uri="{FF2B5EF4-FFF2-40B4-BE49-F238E27FC236}">
              <a16:creationId xmlns:a16="http://schemas.microsoft.com/office/drawing/2014/main" id="{0B9D8F0C-A72E-4D08-A765-3254B0110152}"/>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28" name="TextBox 27">
          <a:extLst>
            <a:ext uri="{FF2B5EF4-FFF2-40B4-BE49-F238E27FC236}">
              <a16:creationId xmlns:a16="http://schemas.microsoft.com/office/drawing/2014/main" id="{7D91A27A-0466-4F61-AC15-F075E2ADDC01}"/>
            </a:ext>
          </a:extLst>
        </xdr:cNvPr>
        <xdr:cNvSpPr txBox="1"/>
      </xdr:nvSpPr>
      <xdr:spPr>
        <a:xfrm>
          <a:off x="6791325"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29" name="TextBox 28">
          <a:extLst>
            <a:ext uri="{FF2B5EF4-FFF2-40B4-BE49-F238E27FC236}">
              <a16:creationId xmlns:a16="http://schemas.microsoft.com/office/drawing/2014/main" id="{37186B6C-11AB-4944-A7DD-1EA8AC8F3B5A}"/>
            </a:ext>
          </a:extLst>
        </xdr:cNvPr>
        <xdr:cNvSpPr txBox="1"/>
      </xdr:nvSpPr>
      <xdr:spPr>
        <a:xfrm>
          <a:off x="6791325"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303466"/>
    <xdr:sp macro="" textlink="">
      <xdr:nvSpPr>
        <xdr:cNvPr id="30" name="TextBox 29">
          <a:extLst>
            <a:ext uri="{FF2B5EF4-FFF2-40B4-BE49-F238E27FC236}">
              <a16:creationId xmlns:a16="http://schemas.microsoft.com/office/drawing/2014/main" id="{2BEE2B48-A2E8-4923-9AD0-F144A9A8C551}"/>
            </a:ext>
          </a:extLst>
        </xdr:cNvPr>
        <xdr:cNvSpPr txBox="1"/>
      </xdr:nvSpPr>
      <xdr:spPr>
        <a:xfrm>
          <a:off x="6791325"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92</xdr:row>
      <xdr:rowOff>0</xdr:rowOff>
    </xdr:from>
    <xdr:ext cx="184731" cy="264560"/>
    <xdr:sp macro="" textlink="">
      <xdr:nvSpPr>
        <xdr:cNvPr id="31" name="TextBox 30">
          <a:extLst>
            <a:ext uri="{FF2B5EF4-FFF2-40B4-BE49-F238E27FC236}">
              <a16:creationId xmlns:a16="http://schemas.microsoft.com/office/drawing/2014/main" id="{8BF36298-AD5F-489C-8BCE-1A7B1CF6E172}"/>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92</xdr:row>
      <xdr:rowOff>0</xdr:rowOff>
    </xdr:from>
    <xdr:ext cx="184731" cy="264560"/>
    <xdr:sp macro="" textlink="">
      <xdr:nvSpPr>
        <xdr:cNvPr id="32" name="TextBox 31">
          <a:extLst>
            <a:ext uri="{FF2B5EF4-FFF2-40B4-BE49-F238E27FC236}">
              <a16:creationId xmlns:a16="http://schemas.microsoft.com/office/drawing/2014/main" id="{E7C93144-994F-4690-8295-279B86A33FD7}"/>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33" name="TextBox 32">
          <a:extLst>
            <a:ext uri="{FF2B5EF4-FFF2-40B4-BE49-F238E27FC236}">
              <a16:creationId xmlns:a16="http://schemas.microsoft.com/office/drawing/2014/main" id="{FEE1F12A-7C55-4704-92C9-F0987FB95EE6}"/>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34" name="TextBox 33">
          <a:extLst>
            <a:ext uri="{FF2B5EF4-FFF2-40B4-BE49-F238E27FC236}">
              <a16:creationId xmlns:a16="http://schemas.microsoft.com/office/drawing/2014/main" id="{CDBBF350-8763-42E0-A0F8-39C9B49A5664}"/>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35" name="TextBox 34">
          <a:extLst>
            <a:ext uri="{FF2B5EF4-FFF2-40B4-BE49-F238E27FC236}">
              <a16:creationId xmlns:a16="http://schemas.microsoft.com/office/drawing/2014/main" id="{8AB6ADD0-02EB-406F-AEF2-60994504A00D}"/>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36" name="TextBox 35">
          <a:extLst>
            <a:ext uri="{FF2B5EF4-FFF2-40B4-BE49-F238E27FC236}">
              <a16:creationId xmlns:a16="http://schemas.microsoft.com/office/drawing/2014/main" id="{5DBA22D8-9142-4992-886F-0FFC3C4E0935}"/>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7" name="TextBox 36">
          <a:extLst>
            <a:ext uri="{FF2B5EF4-FFF2-40B4-BE49-F238E27FC236}">
              <a16:creationId xmlns:a16="http://schemas.microsoft.com/office/drawing/2014/main" id="{CF973CB7-C1B5-4D01-84E0-A6883B82E249}"/>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8" name="TextBox 37">
          <a:extLst>
            <a:ext uri="{FF2B5EF4-FFF2-40B4-BE49-F238E27FC236}">
              <a16:creationId xmlns:a16="http://schemas.microsoft.com/office/drawing/2014/main" id="{2AB67EEA-D3DD-4333-8864-D266434E1147}"/>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39" name="TextBox 38">
          <a:extLst>
            <a:ext uri="{FF2B5EF4-FFF2-40B4-BE49-F238E27FC236}">
              <a16:creationId xmlns:a16="http://schemas.microsoft.com/office/drawing/2014/main" id="{7E148780-998D-49D9-A487-7D12400A4A02}"/>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40" name="TextBox 39">
          <a:extLst>
            <a:ext uri="{FF2B5EF4-FFF2-40B4-BE49-F238E27FC236}">
              <a16:creationId xmlns:a16="http://schemas.microsoft.com/office/drawing/2014/main" id="{D675E79D-F103-405B-8B7F-8D65CA715189}"/>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89</xdr:row>
      <xdr:rowOff>0</xdr:rowOff>
    </xdr:from>
    <xdr:ext cx="192763" cy="264560"/>
    <xdr:sp macro="" textlink="">
      <xdr:nvSpPr>
        <xdr:cNvPr id="41" name="TextBox 40">
          <a:extLst>
            <a:ext uri="{FF2B5EF4-FFF2-40B4-BE49-F238E27FC236}">
              <a16:creationId xmlns:a16="http://schemas.microsoft.com/office/drawing/2014/main" id="{C39F1049-AA8F-454E-91BE-66B5DEE50D5D}"/>
            </a:ext>
          </a:extLst>
        </xdr:cNvPr>
        <xdr:cNvSpPr txBox="1"/>
      </xdr:nvSpPr>
      <xdr:spPr>
        <a:xfrm>
          <a:off x="569214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89</xdr:row>
      <xdr:rowOff>0</xdr:rowOff>
    </xdr:from>
    <xdr:ext cx="192763" cy="264560"/>
    <xdr:sp macro="" textlink="">
      <xdr:nvSpPr>
        <xdr:cNvPr id="42" name="TextBox 41">
          <a:extLst>
            <a:ext uri="{FF2B5EF4-FFF2-40B4-BE49-F238E27FC236}">
              <a16:creationId xmlns:a16="http://schemas.microsoft.com/office/drawing/2014/main" id="{1B8952C2-304C-4B48-B37F-71648C7B43B6}"/>
            </a:ext>
          </a:extLst>
        </xdr:cNvPr>
        <xdr:cNvSpPr txBox="1"/>
      </xdr:nvSpPr>
      <xdr:spPr>
        <a:xfrm>
          <a:off x="678751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89</xdr:row>
      <xdr:rowOff>0</xdr:rowOff>
    </xdr:from>
    <xdr:ext cx="192763" cy="264560"/>
    <xdr:sp macro="" textlink="">
      <xdr:nvSpPr>
        <xdr:cNvPr id="43" name="TextBox 42">
          <a:extLst>
            <a:ext uri="{FF2B5EF4-FFF2-40B4-BE49-F238E27FC236}">
              <a16:creationId xmlns:a16="http://schemas.microsoft.com/office/drawing/2014/main" id="{7508E7C1-137F-4B34-AFCF-DB29D8291FEF}"/>
            </a:ext>
          </a:extLst>
        </xdr:cNvPr>
        <xdr:cNvSpPr txBox="1"/>
      </xdr:nvSpPr>
      <xdr:spPr>
        <a:xfrm>
          <a:off x="806386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90</xdr:row>
      <xdr:rowOff>0</xdr:rowOff>
    </xdr:from>
    <xdr:ext cx="183125" cy="264560"/>
    <xdr:sp macro="" textlink="">
      <xdr:nvSpPr>
        <xdr:cNvPr id="44" name="TextBox 43">
          <a:extLst>
            <a:ext uri="{FF2B5EF4-FFF2-40B4-BE49-F238E27FC236}">
              <a16:creationId xmlns:a16="http://schemas.microsoft.com/office/drawing/2014/main" id="{55CAAC5B-75BF-47CD-8E2B-8011C358D637}"/>
            </a:ext>
          </a:extLst>
        </xdr:cNvPr>
        <xdr:cNvSpPr txBox="1"/>
      </xdr:nvSpPr>
      <xdr:spPr>
        <a:xfrm>
          <a:off x="3587115" y="15135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90</xdr:row>
      <xdr:rowOff>0</xdr:rowOff>
    </xdr:from>
    <xdr:ext cx="184731" cy="271710"/>
    <xdr:sp macro="" textlink="">
      <xdr:nvSpPr>
        <xdr:cNvPr id="45" name="TextBox 44">
          <a:extLst>
            <a:ext uri="{FF2B5EF4-FFF2-40B4-BE49-F238E27FC236}">
              <a16:creationId xmlns:a16="http://schemas.microsoft.com/office/drawing/2014/main" id="{866126E8-F5D1-4752-8B36-DFB2BE5512B4}"/>
            </a:ext>
          </a:extLst>
        </xdr:cNvPr>
        <xdr:cNvSpPr txBox="1"/>
      </xdr:nvSpPr>
      <xdr:spPr>
        <a:xfrm>
          <a:off x="769620" y="15135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0.xml><?xml version="1.0" encoding="utf-8"?>
<xdr:wsDr xmlns:xdr="http://schemas.openxmlformats.org/drawingml/2006/spreadsheetDrawing" xmlns:a="http://schemas.openxmlformats.org/drawingml/2006/main">
  <xdr:oneCellAnchor>
    <xdr:from>
      <xdr:col>0</xdr:col>
      <xdr:colOff>3143250</xdr:colOff>
      <xdr:row>95</xdr:row>
      <xdr:rowOff>95250</xdr:rowOff>
    </xdr:from>
    <xdr:ext cx="184731" cy="264560"/>
    <xdr:sp macro="" textlink="">
      <xdr:nvSpPr>
        <xdr:cNvPr id="2" name="TextBox 1">
          <a:extLst>
            <a:ext uri="{FF2B5EF4-FFF2-40B4-BE49-F238E27FC236}">
              <a16:creationId xmlns:a16="http://schemas.microsoft.com/office/drawing/2014/main" id="{088ED92E-7D28-4B5D-AE1E-5AC2E43DC18C}"/>
            </a:ext>
          </a:extLst>
        </xdr:cNvPr>
        <xdr:cNvSpPr txBox="1"/>
      </xdr:nvSpPr>
      <xdr:spPr>
        <a:xfrm>
          <a:off x="32385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95250</xdr:rowOff>
    </xdr:from>
    <xdr:ext cx="184731" cy="264560"/>
    <xdr:sp macro="" textlink="">
      <xdr:nvSpPr>
        <xdr:cNvPr id="3" name="TextBox 2">
          <a:extLst>
            <a:ext uri="{FF2B5EF4-FFF2-40B4-BE49-F238E27FC236}">
              <a16:creationId xmlns:a16="http://schemas.microsoft.com/office/drawing/2014/main" id="{712E7298-DF50-43B2-9AB9-18A386C561EE}"/>
            </a:ext>
          </a:extLst>
        </xdr:cNvPr>
        <xdr:cNvSpPr txBox="1"/>
      </xdr:nvSpPr>
      <xdr:spPr>
        <a:xfrm>
          <a:off x="3114675"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95</xdr:row>
      <xdr:rowOff>95250</xdr:rowOff>
    </xdr:from>
    <xdr:ext cx="184731" cy="264560"/>
    <xdr:sp macro="" textlink="">
      <xdr:nvSpPr>
        <xdr:cNvPr id="4" name="TextBox 3">
          <a:extLst>
            <a:ext uri="{FF2B5EF4-FFF2-40B4-BE49-F238E27FC236}">
              <a16:creationId xmlns:a16="http://schemas.microsoft.com/office/drawing/2014/main" id="{336E65D3-6A0D-4BF3-A71E-E5EDEFE54A18}"/>
            </a:ext>
          </a:extLst>
        </xdr:cNvPr>
        <xdr:cNvSpPr txBox="1"/>
      </xdr:nvSpPr>
      <xdr:spPr>
        <a:xfrm>
          <a:off x="421767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1905</xdr:colOff>
      <xdr:row>95</xdr:row>
      <xdr:rowOff>95250</xdr:rowOff>
    </xdr:from>
    <xdr:ext cx="184731" cy="264560"/>
    <xdr:sp macro="" textlink="">
      <xdr:nvSpPr>
        <xdr:cNvPr id="5" name="TextBox 4">
          <a:extLst>
            <a:ext uri="{FF2B5EF4-FFF2-40B4-BE49-F238E27FC236}">
              <a16:creationId xmlns:a16="http://schemas.microsoft.com/office/drawing/2014/main" id="{5AB4E479-9930-4E81-83C3-26D6A3D6754A}"/>
            </a:ext>
          </a:extLst>
        </xdr:cNvPr>
        <xdr:cNvSpPr txBox="1"/>
      </xdr:nvSpPr>
      <xdr:spPr>
        <a:xfrm>
          <a:off x="530733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1905</xdr:colOff>
      <xdr:row>95</xdr:row>
      <xdr:rowOff>95250</xdr:rowOff>
    </xdr:from>
    <xdr:ext cx="184731" cy="264560"/>
    <xdr:sp macro="" textlink="">
      <xdr:nvSpPr>
        <xdr:cNvPr id="6" name="TextBox 5">
          <a:extLst>
            <a:ext uri="{FF2B5EF4-FFF2-40B4-BE49-F238E27FC236}">
              <a16:creationId xmlns:a16="http://schemas.microsoft.com/office/drawing/2014/main" id="{72664446-20C3-4A58-8023-779F5547FF05}"/>
            </a:ext>
          </a:extLst>
        </xdr:cNvPr>
        <xdr:cNvSpPr txBox="1"/>
      </xdr:nvSpPr>
      <xdr:spPr>
        <a:xfrm>
          <a:off x="530733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89</xdr:row>
      <xdr:rowOff>0</xdr:rowOff>
    </xdr:from>
    <xdr:ext cx="192763" cy="264560"/>
    <xdr:sp macro="" textlink="">
      <xdr:nvSpPr>
        <xdr:cNvPr id="7" name="TextBox 6">
          <a:extLst>
            <a:ext uri="{FF2B5EF4-FFF2-40B4-BE49-F238E27FC236}">
              <a16:creationId xmlns:a16="http://schemas.microsoft.com/office/drawing/2014/main" id="{30B0B5C8-378A-4774-BE86-2ED7808B7956}"/>
            </a:ext>
          </a:extLst>
        </xdr:cNvPr>
        <xdr:cNvSpPr txBox="1"/>
      </xdr:nvSpPr>
      <xdr:spPr>
        <a:xfrm>
          <a:off x="6673215" y="510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90</xdr:row>
      <xdr:rowOff>0</xdr:rowOff>
    </xdr:from>
    <xdr:ext cx="192763" cy="303466"/>
    <xdr:sp macro="" textlink="">
      <xdr:nvSpPr>
        <xdr:cNvPr id="8" name="TextBox 7">
          <a:extLst>
            <a:ext uri="{FF2B5EF4-FFF2-40B4-BE49-F238E27FC236}">
              <a16:creationId xmlns:a16="http://schemas.microsoft.com/office/drawing/2014/main" id="{4E178CC7-B952-4230-8814-D69B3F2CB7C5}"/>
            </a:ext>
          </a:extLst>
        </xdr:cNvPr>
        <xdr:cNvSpPr txBox="1"/>
      </xdr:nvSpPr>
      <xdr:spPr>
        <a:xfrm>
          <a:off x="6673215" y="5248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91</xdr:row>
      <xdr:rowOff>0</xdr:rowOff>
    </xdr:from>
    <xdr:ext cx="192763" cy="264560"/>
    <xdr:sp macro="" textlink="">
      <xdr:nvSpPr>
        <xdr:cNvPr id="9" name="TextBox 8">
          <a:extLst>
            <a:ext uri="{FF2B5EF4-FFF2-40B4-BE49-F238E27FC236}">
              <a16:creationId xmlns:a16="http://schemas.microsoft.com/office/drawing/2014/main" id="{F6E71A27-AB8F-4957-B923-68D9B402E874}"/>
            </a:ext>
          </a:extLst>
        </xdr:cNvPr>
        <xdr:cNvSpPr txBox="1"/>
      </xdr:nvSpPr>
      <xdr:spPr>
        <a:xfrm>
          <a:off x="667321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91</xdr:row>
      <xdr:rowOff>0</xdr:rowOff>
    </xdr:from>
    <xdr:ext cx="192763" cy="264560"/>
    <xdr:sp macro="" textlink="">
      <xdr:nvSpPr>
        <xdr:cNvPr id="10" name="TextBox 9">
          <a:extLst>
            <a:ext uri="{FF2B5EF4-FFF2-40B4-BE49-F238E27FC236}">
              <a16:creationId xmlns:a16="http://schemas.microsoft.com/office/drawing/2014/main" id="{63CBEC84-BB82-4243-977F-16BCF4E1B808}"/>
            </a:ext>
          </a:extLst>
        </xdr:cNvPr>
        <xdr:cNvSpPr txBox="1"/>
      </xdr:nvSpPr>
      <xdr:spPr>
        <a:xfrm>
          <a:off x="667321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92</xdr:row>
      <xdr:rowOff>0</xdr:rowOff>
    </xdr:from>
    <xdr:ext cx="192763" cy="264560"/>
    <xdr:sp macro="" textlink="">
      <xdr:nvSpPr>
        <xdr:cNvPr id="11" name="TextBox 10">
          <a:extLst>
            <a:ext uri="{FF2B5EF4-FFF2-40B4-BE49-F238E27FC236}">
              <a16:creationId xmlns:a16="http://schemas.microsoft.com/office/drawing/2014/main" id="{BD9EA5FA-37CC-4FED-B124-3B53A02CB881}"/>
            </a:ext>
          </a:extLst>
        </xdr:cNvPr>
        <xdr:cNvSpPr txBox="1"/>
      </xdr:nvSpPr>
      <xdr:spPr>
        <a:xfrm>
          <a:off x="667321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92</xdr:row>
      <xdr:rowOff>0</xdr:rowOff>
    </xdr:from>
    <xdr:ext cx="192763" cy="264560"/>
    <xdr:sp macro="" textlink="">
      <xdr:nvSpPr>
        <xdr:cNvPr id="12" name="TextBox 11">
          <a:extLst>
            <a:ext uri="{FF2B5EF4-FFF2-40B4-BE49-F238E27FC236}">
              <a16:creationId xmlns:a16="http://schemas.microsoft.com/office/drawing/2014/main" id="{EC2053AF-7AB4-4BDF-8C9F-DD01CA74681A}"/>
            </a:ext>
          </a:extLst>
        </xdr:cNvPr>
        <xdr:cNvSpPr txBox="1"/>
      </xdr:nvSpPr>
      <xdr:spPr>
        <a:xfrm>
          <a:off x="667321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93</xdr:row>
      <xdr:rowOff>0</xdr:rowOff>
    </xdr:from>
    <xdr:ext cx="192763" cy="264560"/>
    <xdr:sp macro="" textlink="">
      <xdr:nvSpPr>
        <xdr:cNvPr id="13" name="TextBox 12">
          <a:extLst>
            <a:ext uri="{FF2B5EF4-FFF2-40B4-BE49-F238E27FC236}">
              <a16:creationId xmlns:a16="http://schemas.microsoft.com/office/drawing/2014/main" id="{7E2ADFE8-8C52-439E-AB62-4B58E39493A7}"/>
            </a:ext>
          </a:extLst>
        </xdr:cNvPr>
        <xdr:cNvSpPr txBox="1"/>
      </xdr:nvSpPr>
      <xdr:spPr>
        <a:xfrm>
          <a:off x="667321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93</xdr:row>
      <xdr:rowOff>0</xdr:rowOff>
    </xdr:from>
    <xdr:ext cx="192763" cy="264560"/>
    <xdr:sp macro="" textlink="">
      <xdr:nvSpPr>
        <xdr:cNvPr id="14" name="TextBox 13">
          <a:extLst>
            <a:ext uri="{FF2B5EF4-FFF2-40B4-BE49-F238E27FC236}">
              <a16:creationId xmlns:a16="http://schemas.microsoft.com/office/drawing/2014/main" id="{343BA04C-C489-4151-974E-F06021602C71}"/>
            </a:ext>
          </a:extLst>
        </xdr:cNvPr>
        <xdr:cNvSpPr txBox="1"/>
      </xdr:nvSpPr>
      <xdr:spPr>
        <a:xfrm>
          <a:off x="667321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94</xdr:row>
      <xdr:rowOff>0</xdr:rowOff>
    </xdr:from>
    <xdr:ext cx="192763" cy="264560"/>
    <xdr:sp macro="" textlink="">
      <xdr:nvSpPr>
        <xdr:cNvPr id="15" name="TextBox 14">
          <a:extLst>
            <a:ext uri="{FF2B5EF4-FFF2-40B4-BE49-F238E27FC236}">
              <a16:creationId xmlns:a16="http://schemas.microsoft.com/office/drawing/2014/main" id="{B92DA396-4C0A-4F8D-9463-AC6805A3F3D0}"/>
            </a:ext>
          </a:extLst>
        </xdr:cNvPr>
        <xdr:cNvSpPr txBox="1"/>
      </xdr:nvSpPr>
      <xdr:spPr>
        <a:xfrm>
          <a:off x="667321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94</xdr:row>
      <xdr:rowOff>0</xdr:rowOff>
    </xdr:from>
    <xdr:ext cx="192763" cy="264560"/>
    <xdr:sp macro="" textlink="">
      <xdr:nvSpPr>
        <xdr:cNvPr id="16" name="TextBox 15">
          <a:extLst>
            <a:ext uri="{FF2B5EF4-FFF2-40B4-BE49-F238E27FC236}">
              <a16:creationId xmlns:a16="http://schemas.microsoft.com/office/drawing/2014/main" id="{D3B82CDF-FF6A-4C4F-9D23-3DD195AE58F5}"/>
            </a:ext>
          </a:extLst>
        </xdr:cNvPr>
        <xdr:cNvSpPr txBox="1"/>
      </xdr:nvSpPr>
      <xdr:spPr>
        <a:xfrm>
          <a:off x="667321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95</xdr:row>
      <xdr:rowOff>0</xdr:rowOff>
    </xdr:from>
    <xdr:ext cx="192763" cy="264560"/>
    <xdr:sp macro="" textlink="">
      <xdr:nvSpPr>
        <xdr:cNvPr id="17" name="TextBox 16">
          <a:extLst>
            <a:ext uri="{FF2B5EF4-FFF2-40B4-BE49-F238E27FC236}">
              <a16:creationId xmlns:a16="http://schemas.microsoft.com/office/drawing/2014/main" id="{F4DF49DB-AC8E-4C1C-8B93-17C67A00303B}"/>
            </a:ext>
          </a:extLst>
        </xdr:cNvPr>
        <xdr:cNvSpPr txBox="1"/>
      </xdr:nvSpPr>
      <xdr:spPr>
        <a:xfrm>
          <a:off x="667321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95</xdr:row>
      <xdr:rowOff>0</xdr:rowOff>
    </xdr:from>
    <xdr:ext cx="192763" cy="264560"/>
    <xdr:sp macro="" textlink="">
      <xdr:nvSpPr>
        <xdr:cNvPr id="18" name="TextBox 17">
          <a:extLst>
            <a:ext uri="{FF2B5EF4-FFF2-40B4-BE49-F238E27FC236}">
              <a16:creationId xmlns:a16="http://schemas.microsoft.com/office/drawing/2014/main" id="{A9A3E460-808C-422C-B34D-7E180750A12B}"/>
            </a:ext>
          </a:extLst>
        </xdr:cNvPr>
        <xdr:cNvSpPr txBox="1"/>
      </xdr:nvSpPr>
      <xdr:spPr>
        <a:xfrm>
          <a:off x="667321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19" name="TextBox 18">
          <a:extLst>
            <a:ext uri="{FF2B5EF4-FFF2-40B4-BE49-F238E27FC236}">
              <a16:creationId xmlns:a16="http://schemas.microsoft.com/office/drawing/2014/main" id="{E003A2A5-54F1-48D0-8611-6E7E9B18005D}"/>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90</xdr:row>
      <xdr:rowOff>0</xdr:rowOff>
    </xdr:from>
    <xdr:ext cx="184731" cy="303466"/>
    <xdr:sp macro="" textlink="">
      <xdr:nvSpPr>
        <xdr:cNvPr id="20" name="TextBox 19">
          <a:extLst>
            <a:ext uri="{FF2B5EF4-FFF2-40B4-BE49-F238E27FC236}">
              <a16:creationId xmlns:a16="http://schemas.microsoft.com/office/drawing/2014/main" id="{5ECF9893-3C62-427E-B682-A7A2CC29A414}"/>
            </a:ext>
          </a:extLst>
        </xdr:cNvPr>
        <xdr:cNvSpPr txBox="1"/>
      </xdr:nvSpPr>
      <xdr:spPr>
        <a:xfrm>
          <a:off x="78581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264560"/>
    <xdr:sp macro="" textlink="">
      <xdr:nvSpPr>
        <xdr:cNvPr id="21" name="TextBox 20">
          <a:extLst>
            <a:ext uri="{FF2B5EF4-FFF2-40B4-BE49-F238E27FC236}">
              <a16:creationId xmlns:a16="http://schemas.microsoft.com/office/drawing/2014/main" id="{2EA7259E-D184-4C77-9850-DC03319A60E3}"/>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264560"/>
    <xdr:sp macro="" textlink="">
      <xdr:nvSpPr>
        <xdr:cNvPr id="22" name="TextBox 21">
          <a:extLst>
            <a:ext uri="{FF2B5EF4-FFF2-40B4-BE49-F238E27FC236}">
              <a16:creationId xmlns:a16="http://schemas.microsoft.com/office/drawing/2014/main" id="{396724AF-C545-47EC-AF87-AF17B61492F5}"/>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23" name="TextBox 22">
          <a:extLst>
            <a:ext uri="{FF2B5EF4-FFF2-40B4-BE49-F238E27FC236}">
              <a16:creationId xmlns:a16="http://schemas.microsoft.com/office/drawing/2014/main" id="{4828AE22-01C0-4D3E-B698-CDE0D6593D5E}"/>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24" name="TextBox 23">
          <a:extLst>
            <a:ext uri="{FF2B5EF4-FFF2-40B4-BE49-F238E27FC236}">
              <a16:creationId xmlns:a16="http://schemas.microsoft.com/office/drawing/2014/main" id="{F4BADD56-7672-462F-94CE-B63E627774E7}"/>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25" name="TextBox 24">
          <a:extLst>
            <a:ext uri="{FF2B5EF4-FFF2-40B4-BE49-F238E27FC236}">
              <a16:creationId xmlns:a16="http://schemas.microsoft.com/office/drawing/2014/main" id="{7605B8BC-11BB-4643-8430-DF18C89FD51B}"/>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26" name="TextBox 25">
          <a:extLst>
            <a:ext uri="{FF2B5EF4-FFF2-40B4-BE49-F238E27FC236}">
              <a16:creationId xmlns:a16="http://schemas.microsoft.com/office/drawing/2014/main" id="{FF8E992F-A01B-4104-94BD-0112F46AA313}"/>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27" name="TextBox 26">
          <a:extLst>
            <a:ext uri="{FF2B5EF4-FFF2-40B4-BE49-F238E27FC236}">
              <a16:creationId xmlns:a16="http://schemas.microsoft.com/office/drawing/2014/main" id="{31BE7EF4-903E-41BE-8DDF-8C683722F2EA}"/>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28" name="TextBox 27">
          <a:extLst>
            <a:ext uri="{FF2B5EF4-FFF2-40B4-BE49-F238E27FC236}">
              <a16:creationId xmlns:a16="http://schemas.microsoft.com/office/drawing/2014/main" id="{D61559EC-A4D8-4AEC-91DB-D503322365AF}"/>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29" name="TextBox 28">
          <a:extLst>
            <a:ext uri="{FF2B5EF4-FFF2-40B4-BE49-F238E27FC236}">
              <a16:creationId xmlns:a16="http://schemas.microsoft.com/office/drawing/2014/main" id="{D125BE28-7109-4681-A48E-BE149C87D985}"/>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0" name="TextBox 29">
          <a:extLst>
            <a:ext uri="{FF2B5EF4-FFF2-40B4-BE49-F238E27FC236}">
              <a16:creationId xmlns:a16="http://schemas.microsoft.com/office/drawing/2014/main" id="{60468C7D-A644-45E5-AF1C-965EEFB33943}"/>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89</xdr:row>
      <xdr:rowOff>0</xdr:rowOff>
    </xdr:from>
    <xdr:ext cx="184731" cy="264560"/>
    <xdr:sp macro="" textlink="">
      <xdr:nvSpPr>
        <xdr:cNvPr id="31" name="TextBox 30">
          <a:extLst>
            <a:ext uri="{FF2B5EF4-FFF2-40B4-BE49-F238E27FC236}">
              <a16:creationId xmlns:a16="http://schemas.microsoft.com/office/drawing/2014/main" id="{C1E87D4E-2219-494C-B2E5-9B2073D1281A}"/>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92</xdr:row>
      <xdr:rowOff>0</xdr:rowOff>
    </xdr:from>
    <xdr:ext cx="184731" cy="264560"/>
    <xdr:sp macro="" textlink="">
      <xdr:nvSpPr>
        <xdr:cNvPr id="32" name="TextBox 31">
          <a:extLst>
            <a:ext uri="{FF2B5EF4-FFF2-40B4-BE49-F238E27FC236}">
              <a16:creationId xmlns:a16="http://schemas.microsoft.com/office/drawing/2014/main" id="{A40ECF1A-C584-48E9-8DFC-502D8AB6CFE1}"/>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92</xdr:row>
      <xdr:rowOff>0</xdr:rowOff>
    </xdr:from>
    <xdr:ext cx="184731" cy="264560"/>
    <xdr:sp macro="" textlink="">
      <xdr:nvSpPr>
        <xdr:cNvPr id="33" name="TextBox 32">
          <a:extLst>
            <a:ext uri="{FF2B5EF4-FFF2-40B4-BE49-F238E27FC236}">
              <a16:creationId xmlns:a16="http://schemas.microsoft.com/office/drawing/2014/main" id="{CEEBFB33-8A30-4045-8FED-6415A49FE733}"/>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93</xdr:row>
      <xdr:rowOff>0</xdr:rowOff>
    </xdr:from>
    <xdr:ext cx="184731" cy="264560"/>
    <xdr:sp macro="" textlink="">
      <xdr:nvSpPr>
        <xdr:cNvPr id="34" name="TextBox 33">
          <a:extLst>
            <a:ext uri="{FF2B5EF4-FFF2-40B4-BE49-F238E27FC236}">
              <a16:creationId xmlns:a16="http://schemas.microsoft.com/office/drawing/2014/main" id="{327765D3-3F8B-4959-BD03-4AD2D6C4A858}"/>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93</xdr:row>
      <xdr:rowOff>0</xdr:rowOff>
    </xdr:from>
    <xdr:ext cx="184731" cy="264560"/>
    <xdr:sp macro="" textlink="">
      <xdr:nvSpPr>
        <xdr:cNvPr id="35" name="TextBox 34">
          <a:extLst>
            <a:ext uri="{FF2B5EF4-FFF2-40B4-BE49-F238E27FC236}">
              <a16:creationId xmlns:a16="http://schemas.microsoft.com/office/drawing/2014/main" id="{489F93A2-D853-46FB-A911-076C5CA3BCD0}"/>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94</xdr:row>
      <xdr:rowOff>0</xdr:rowOff>
    </xdr:from>
    <xdr:ext cx="184731" cy="264560"/>
    <xdr:sp macro="" textlink="">
      <xdr:nvSpPr>
        <xdr:cNvPr id="36" name="TextBox 35">
          <a:extLst>
            <a:ext uri="{FF2B5EF4-FFF2-40B4-BE49-F238E27FC236}">
              <a16:creationId xmlns:a16="http://schemas.microsoft.com/office/drawing/2014/main" id="{FAF97EC5-6BCA-4958-A250-6D721CD9CFB3}"/>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94</xdr:row>
      <xdr:rowOff>0</xdr:rowOff>
    </xdr:from>
    <xdr:ext cx="184731" cy="264560"/>
    <xdr:sp macro="" textlink="">
      <xdr:nvSpPr>
        <xdr:cNvPr id="37" name="TextBox 36">
          <a:extLst>
            <a:ext uri="{FF2B5EF4-FFF2-40B4-BE49-F238E27FC236}">
              <a16:creationId xmlns:a16="http://schemas.microsoft.com/office/drawing/2014/main" id="{06249413-6B35-488C-9EF2-50D4E0450D84}"/>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95</xdr:row>
      <xdr:rowOff>0</xdr:rowOff>
    </xdr:from>
    <xdr:ext cx="184731" cy="264560"/>
    <xdr:sp macro="" textlink="">
      <xdr:nvSpPr>
        <xdr:cNvPr id="38" name="TextBox 37">
          <a:extLst>
            <a:ext uri="{FF2B5EF4-FFF2-40B4-BE49-F238E27FC236}">
              <a16:creationId xmlns:a16="http://schemas.microsoft.com/office/drawing/2014/main" id="{6BB061A3-5611-43DA-8B04-112B079B0265}"/>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95</xdr:row>
      <xdr:rowOff>0</xdr:rowOff>
    </xdr:from>
    <xdr:ext cx="184731" cy="264560"/>
    <xdr:sp macro="" textlink="">
      <xdr:nvSpPr>
        <xdr:cNvPr id="39" name="TextBox 38">
          <a:extLst>
            <a:ext uri="{FF2B5EF4-FFF2-40B4-BE49-F238E27FC236}">
              <a16:creationId xmlns:a16="http://schemas.microsoft.com/office/drawing/2014/main" id="{A186DB84-C7BA-43F1-8DDD-5664D957DC1F}"/>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89</xdr:row>
      <xdr:rowOff>0</xdr:rowOff>
    </xdr:from>
    <xdr:ext cx="183125" cy="264560"/>
    <xdr:sp macro="" textlink="">
      <xdr:nvSpPr>
        <xdr:cNvPr id="40" name="TextBox 39">
          <a:extLst>
            <a:ext uri="{FF2B5EF4-FFF2-40B4-BE49-F238E27FC236}">
              <a16:creationId xmlns:a16="http://schemas.microsoft.com/office/drawing/2014/main" id="{8C96B89F-F12A-40F6-9AEA-6014FC920C87}"/>
            </a:ext>
          </a:extLst>
        </xdr:cNvPr>
        <xdr:cNvSpPr txBox="1"/>
      </xdr:nvSpPr>
      <xdr:spPr>
        <a:xfrm>
          <a:off x="6673215" y="5105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89</xdr:row>
      <xdr:rowOff>0</xdr:rowOff>
    </xdr:from>
    <xdr:ext cx="184731" cy="271710"/>
    <xdr:sp macro="" textlink="">
      <xdr:nvSpPr>
        <xdr:cNvPr id="41" name="TextBox 40">
          <a:extLst>
            <a:ext uri="{FF2B5EF4-FFF2-40B4-BE49-F238E27FC236}">
              <a16:creationId xmlns:a16="http://schemas.microsoft.com/office/drawing/2014/main" id="{A2F28127-71F0-4D39-B074-0B6675BF52F6}"/>
            </a:ext>
          </a:extLst>
        </xdr:cNvPr>
        <xdr:cNvSpPr txBox="1"/>
      </xdr:nvSpPr>
      <xdr:spPr>
        <a:xfrm>
          <a:off x="5827395" y="5105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89</xdr:row>
      <xdr:rowOff>0</xdr:rowOff>
    </xdr:from>
    <xdr:ext cx="192763" cy="264560"/>
    <xdr:sp macro="" textlink="">
      <xdr:nvSpPr>
        <xdr:cNvPr id="42" name="TextBox 41">
          <a:extLst>
            <a:ext uri="{FF2B5EF4-FFF2-40B4-BE49-F238E27FC236}">
              <a16:creationId xmlns:a16="http://schemas.microsoft.com/office/drawing/2014/main" id="{46CE9665-92BF-4A0F-8DB3-D8758816767D}"/>
            </a:ext>
          </a:extLst>
        </xdr:cNvPr>
        <xdr:cNvSpPr txBox="1"/>
      </xdr:nvSpPr>
      <xdr:spPr>
        <a:xfrm>
          <a:off x="3910965" y="510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90</xdr:row>
      <xdr:rowOff>0</xdr:rowOff>
    </xdr:from>
    <xdr:ext cx="192763" cy="303466"/>
    <xdr:sp macro="" textlink="">
      <xdr:nvSpPr>
        <xdr:cNvPr id="43" name="TextBox 42">
          <a:extLst>
            <a:ext uri="{FF2B5EF4-FFF2-40B4-BE49-F238E27FC236}">
              <a16:creationId xmlns:a16="http://schemas.microsoft.com/office/drawing/2014/main" id="{6C68FE9E-B967-4EF5-AB4B-6E3E0F4AABB3}"/>
            </a:ext>
          </a:extLst>
        </xdr:cNvPr>
        <xdr:cNvSpPr txBox="1"/>
      </xdr:nvSpPr>
      <xdr:spPr>
        <a:xfrm>
          <a:off x="3910965" y="5248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264560"/>
    <xdr:sp macro="" textlink="">
      <xdr:nvSpPr>
        <xdr:cNvPr id="44" name="TextBox 43">
          <a:extLst>
            <a:ext uri="{FF2B5EF4-FFF2-40B4-BE49-F238E27FC236}">
              <a16:creationId xmlns:a16="http://schemas.microsoft.com/office/drawing/2014/main" id="{C10B4F58-817E-47B9-B119-C2BEE944C663}"/>
            </a:ext>
          </a:extLst>
        </xdr:cNvPr>
        <xdr:cNvSpPr txBox="1"/>
      </xdr:nvSpPr>
      <xdr:spPr>
        <a:xfrm>
          <a:off x="391096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264560"/>
    <xdr:sp macro="" textlink="">
      <xdr:nvSpPr>
        <xdr:cNvPr id="45" name="TextBox 44">
          <a:extLst>
            <a:ext uri="{FF2B5EF4-FFF2-40B4-BE49-F238E27FC236}">
              <a16:creationId xmlns:a16="http://schemas.microsoft.com/office/drawing/2014/main" id="{A06A8747-369A-41D1-93A6-D1DA888076E1}"/>
            </a:ext>
          </a:extLst>
        </xdr:cNvPr>
        <xdr:cNvSpPr txBox="1"/>
      </xdr:nvSpPr>
      <xdr:spPr>
        <a:xfrm>
          <a:off x="391096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46" name="TextBox 45">
          <a:extLst>
            <a:ext uri="{FF2B5EF4-FFF2-40B4-BE49-F238E27FC236}">
              <a16:creationId xmlns:a16="http://schemas.microsoft.com/office/drawing/2014/main" id="{DCE61E70-6D80-4796-AFBF-36B7DA62AADF}"/>
            </a:ext>
          </a:extLst>
        </xdr:cNvPr>
        <xdr:cNvSpPr txBox="1"/>
      </xdr:nvSpPr>
      <xdr:spPr>
        <a:xfrm>
          <a:off x="391096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47" name="TextBox 46">
          <a:extLst>
            <a:ext uri="{FF2B5EF4-FFF2-40B4-BE49-F238E27FC236}">
              <a16:creationId xmlns:a16="http://schemas.microsoft.com/office/drawing/2014/main" id="{D1207591-6959-4A56-AAA4-943DD3362CE9}"/>
            </a:ext>
          </a:extLst>
        </xdr:cNvPr>
        <xdr:cNvSpPr txBox="1"/>
      </xdr:nvSpPr>
      <xdr:spPr>
        <a:xfrm>
          <a:off x="391096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264560"/>
    <xdr:sp macro="" textlink="">
      <xdr:nvSpPr>
        <xdr:cNvPr id="48" name="TextBox 47">
          <a:extLst>
            <a:ext uri="{FF2B5EF4-FFF2-40B4-BE49-F238E27FC236}">
              <a16:creationId xmlns:a16="http://schemas.microsoft.com/office/drawing/2014/main" id="{81FDBECE-E6EA-400C-8200-DB1E380D51FA}"/>
            </a:ext>
          </a:extLst>
        </xdr:cNvPr>
        <xdr:cNvSpPr txBox="1"/>
      </xdr:nvSpPr>
      <xdr:spPr>
        <a:xfrm>
          <a:off x="391096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264560"/>
    <xdr:sp macro="" textlink="">
      <xdr:nvSpPr>
        <xdr:cNvPr id="49" name="TextBox 48">
          <a:extLst>
            <a:ext uri="{FF2B5EF4-FFF2-40B4-BE49-F238E27FC236}">
              <a16:creationId xmlns:a16="http://schemas.microsoft.com/office/drawing/2014/main" id="{EFBC5531-D3D7-470E-9731-49668691E2BD}"/>
            </a:ext>
          </a:extLst>
        </xdr:cNvPr>
        <xdr:cNvSpPr txBox="1"/>
      </xdr:nvSpPr>
      <xdr:spPr>
        <a:xfrm>
          <a:off x="391096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50" name="TextBox 49">
          <a:extLst>
            <a:ext uri="{FF2B5EF4-FFF2-40B4-BE49-F238E27FC236}">
              <a16:creationId xmlns:a16="http://schemas.microsoft.com/office/drawing/2014/main" id="{9967603F-D2E5-464E-8F34-C022C3AFE484}"/>
            </a:ext>
          </a:extLst>
        </xdr:cNvPr>
        <xdr:cNvSpPr txBox="1"/>
      </xdr:nvSpPr>
      <xdr:spPr>
        <a:xfrm>
          <a:off x="391096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51" name="TextBox 50">
          <a:extLst>
            <a:ext uri="{FF2B5EF4-FFF2-40B4-BE49-F238E27FC236}">
              <a16:creationId xmlns:a16="http://schemas.microsoft.com/office/drawing/2014/main" id="{0B631CC9-9F84-4337-B7C6-F991639CFCC9}"/>
            </a:ext>
          </a:extLst>
        </xdr:cNvPr>
        <xdr:cNvSpPr txBox="1"/>
      </xdr:nvSpPr>
      <xdr:spPr>
        <a:xfrm>
          <a:off x="391096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52" name="TextBox 51">
          <a:extLst>
            <a:ext uri="{FF2B5EF4-FFF2-40B4-BE49-F238E27FC236}">
              <a16:creationId xmlns:a16="http://schemas.microsoft.com/office/drawing/2014/main" id="{7CA680A5-7A38-416F-BECE-FC40FFD0FF34}"/>
            </a:ext>
          </a:extLst>
        </xdr:cNvPr>
        <xdr:cNvSpPr txBox="1"/>
      </xdr:nvSpPr>
      <xdr:spPr>
        <a:xfrm>
          <a:off x="391096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53" name="TextBox 52">
          <a:extLst>
            <a:ext uri="{FF2B5EF4-FFF2-40B4-BE49-F238E27FC236}">
              <a16:creationId xmlns:a16="http://schemas.microsoft.com/office/drawing/2014/main" id="{8EBDF509-F047-4663-9DD2-DEB207AB4D03}"/>
            </a:ext>
          </a:extLst>
        </xdr:cNvPr>
        <xdr:cNvSpPr txBox="1"/>
      </xdr:nvSpPr>
      <xdr:spPr>
        <a:xfrm>
          <a:off x="391096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54" name="TextBox 53">
          <a:extLst>
            <a:ext uri="{FF2B5EF4-FFF2-40B4-BE49-F238E27FC236}">
              <a16:creationId xmlns:a16="http://schemas.microsoft.com/office/drawing/2014/main" id="{1605F709-0760-48EB-AD02-27F17E683B4D}"/>
            </a:ext>
          </a:extLst>
        </xdr:cNvPr>
        <xdr:cNvSpPr txBox="1"/>
      </xdr:nvSpPr>
      <xdr:spPr>
        <a:xfrm>
          <a:off x="66770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90</xdr:row>
      <xdr:rowOff>0</xdr:rowOff>
    </xdr:from>
    <xdr:ext cx="184731" cy="303466"/>
    <xdr:sp macro="" textlink="">
      <xdr:nvSpPr>
        <xdr:cNvPr id="55" name="TextBox 54">
          <a:extLst>
            <a:ext uri="{FF2B5EF4-FFF2-40B4-BE49-F238E27FC236}">
              <a16:creationId xmlns:a16="http://schemas.microsoft.com/office/drawing/2014/main" id="{332A1766-EAAC-48CC-B929-4B504B908762}"/>
            </a:ext>
          </a:extLst>
        </xdr:cNvPr>
        <xdr:cNvSpPr txBox="1"/>
      </xdr:nvSpPr>
      <xdr:spPr>
        <a:xfrm>
          <a:off x="66770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91</xdr:row>
      <xdr:rowOff>0</xdr:rowOff>
    </xdr:from>
    <xdr:ext cx="184731" cy="264560"/>
    <xdr:sp macro="" textlink="">
      <xdr:nvSpPr>
        <xdr:cNvPr id="56" name="TextBox 55">
          <a:extLst>
            <a:ext uri="{FF2B5EF4-FFF2-40B4-BE49-F238E27FC236}">
              <a16:creationId xmlns:a16="http://schemas.microsoft.com/office/drawing/2014/main" id="{2032C49D-4848-49ED-B9AD-69B2204059F1}"/>
            </a:ext>
          </a:extLst>
        </xdr:cNvPr>
        <xdr:cNvSpPr txBox="1"/>
      </xdr:nvSpPr>
      <xdr:spPr>
        <a:xfrm>
          <a:off x="66770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91</xdr:row>
      <xdr:rowOff>0</xdr:rowOff>
    </xdr:from>
    <xdr:ext cx="184731" cy="264560"/>
    <xdr:sp macro="" textlink="">
      <xdr:nvSpPr>
        <xdr:cNvPr id="57" name="TextBox 56">
          <a:extLst>
            <a:ext uri="{FF2B5EF4-FFF2-40B4-BE49-F238E27FC236}">
              <a16:creationId xmlns:a16="http://schemas.microsoft.com/office/drawing/2014/main" id="{BADF7507-0C94-4A7A-9344-7257A1D20FEB}"/>
            </a:ext>
          </a:extLst>
        </xdr:cNvPr>
        <xdr:cNvSpPr txBox="1"/>
      </xdr:nvSpPr>
      <xdr:spPr>
        <a:xfrm>
          <a:off x="66770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92</xdr:row>
      <xdr:rowOff>0</xdr:rowOff>
    </xdr:from>
    <xdr:ext cx="184731" cy="264560"/>
    <xdr:sp macro="" textlink="">
      <xdr:nvSpPr>
        <xdr:cNvPr id="58" name="TextBox 57">
          <a:extLst>
            <a:ext uri="{FF2B5EF4-FFF2-40B4-BE49-F238E27FC236}">
              <a16:creationId xmlns:a16="http://schemas.microsoft.com/office/drawing/2014/main" id="{597195A3-C420-4552-BD64-E94CA1077F55}"/>
            </a:ext>
          </a:extLst>
        </xdr:cNvPr>
        <xdr:cNvSpPr txBox="1"/>
      </xdr:nvSpPr>
      <xdr:spPr>
        <a:xfrm>
          <a:off x="66770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92</xdr:row>
      <xdr:rowOff>0</xdr:rowOff>
    </xdr:from>
    <xdr:ext cx="184731" cy="264560"/>
    <xdr:sp macro="" textlink="">
      <xdr:nvSpPr>
        <xdr:cNvPr id="59" name="TextBox 58">
          <a:extLst>
            <a:ext uri="{FF2B5EF4-FFF2-40B4-BE49-F238E27FC236}">
              <a16:creationId xmlns:a16="http://schemas.microsoft.com/office/drawing/2014/main" id="{6358EDDF-E4F5-40D5-A0B6-49FA2EEDDA43}"/>
            </a:ext>
          </a:extLst>
        </xdr:cNvPr>
        <xdr:cNvSpPr txBox="1"/>
      </xdr:nvSpPr>
      <xdr:spPr>
        <a:xfrm>
          <a:off x="66770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60" name="TextBox 59">
          <a:extLst>
            <a:ext uri="{FF2B5EF4-FFF2-40B4-BE49-F238E27FC236}">
              <a16:creationId xmlns:a16="http://schemas.microsoft.com/office/drawing/2014/main" id="{11FEB6B0-7E25-4CA1-BE61-5A652D7658A2}"/>
            </a:ext>
          </a:extLst>
        </xdr:cNvPr>
        <xdr:cNvSpPr txBox="1"/>
      </xdr:nvSpPr>
      <xdr:spPr>
        <a:xfrm>
          <a:off x="66770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61" name="TextBox 60">
          <a:extLst>
            <a:ext uri="{FF2B5EF4-FFF2-40B4-BE49-F238E27FC236}">
              <a16:creationId xmlns:a16="http://schemas.microsoft.com/office/drawing/2014/main" id="{A61A8277-4F4C-4C5D-AC69-7CEE9B4CD961}"/>
            </a:ext>
          </a:extLst>
        </xdr:cNvPr>
        <xdr:cNvSpPr txBox="1"/>
      </xdr:nvSpPr>
      <xdr:spPr>
        <a:xfrm>
          <a:off x="66770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94</xdr:row>
      <xdr:rowOff>0</xdr:rowOff>
    </xdr:from>
    <xdr:ext cx="184731" cy="264560"/>
    <xdr:sp macro="" textlink="">
      <xdr:nvSpPr>
        <xdr:cNvPr id="62" name="TextBox 61">
          <a:extLst>
            <a:ext uri="{FF2B5EF4-FFF2-40B4-BE49-F238E27FC236}">
              <a16:creationId xmlns:a16="http://schemas.microsoft.com/office/drawing/2014/main" id="{C29BDCEA-7211-4D99-8AFC-BC661F6EB29F}"/>
            </a:ext>
          </a:extLst>
        </xdr:cNvPr>
        <xdr:cNvSpPr txBox="1"/>
      </xdr:nvSpPr>
      <xdr:spPr>
        <a:xfrm>
          <a:off x="66770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94</xdr:row>
      <xdr:rowOff>0</xdr:rowOff>
    </xdr:from>
    <xdr:ext cx="184731" cy="264560"/>
    <xdr:sp macro="" textlink="">
      <xdr:nvSpPr>
        <xdr:cNvPr id="63" name="TextBox 62">
          <a:extLst>
            <a:ext uri="{FF2B5EF4-FFF2-40B4-BE49-F238E27FC236}">
              <a16:creationId xmlns:a16="http://schemas.microsoft.com/office/drawing/2014/main" id="{D632DCD4-CA0C-4DC2-95BC-C743EA1717B4}"/>
            </a:ext>
          </a:extLst>
        </xdr:cNvPr>
        <xdr:cNvSpPr txBox="1"/>
      </xdr:nvSpPr>
      <xdr:spPr>
        <a:xfrm>
          <a:off x="66770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64" name="TextBox 63">
          <a:extLst>
            <a:ext uri="{FF2B5EF4-FFF2-40B4-BE49-F238E27FC236}">
              <a16:creationId xmlns:a16="http://schemas.microsoft.com/office/drawing/2014/main" id="{2E4ED298-CA02-40C8-AC58-58465E4CEC8D}"/>
            </a:ext>
          </a:extLst>
        </xdr:cNvPr>
        <xdr:cNvSpPr txBox="1"/>
      </xdr:nvSpPr>
      <xdr:spPr>
        <a:xfrm>
          <a:off x="66770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65" name="TextBox 64">
          <a:extLst>
            <a:ext uri="{FF2B5EF4-FFF2-40B4-BE49-F238E27FC236}">
              <a16:creationId xmlns:a16="http://schemas.microsoft.com/office/drawing/2014/main" id="{75B54322-A363-476F-B3D1-3147F2D7B1C2}"/>
            </a:ext>
          </a:extLst>
        </xdr:cNvPr>
        <xdr:cNvSpPr txBox="1"/>
      </xdr:nvSpPr>
      <xdr:spPr>
        <a:xfrm>
          <a:off x="66770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66" name="TextBox 65">
          <a:extLst>
            <a:ext uri="{FF2B5EF4-FFF2-40B4-BE49-F238E27FC236}">
              <a16:creationId xmlns:a16="http://schemas.microsoft.com/office/drawing/2014/main" id="{C57D5100-2ADE-42A6-A184-16578EFAA9DA}"/>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90</xdr:row>
      <xdr:rowOff>0</xdr:rowOff>
    </xdr:from>
    <xdr:ext cx="184731" cy="303466"/>
    <xdr:sp macro="" textlink="">
      <xdr:nvSpPr>
        <xdr:cNvPr id="67" name="TextBox 66">
          <a:extLst>
            <a:ext uri="{FF2B5EF4-FFF2-40B4-BE49-F238E27FC236}">
              <a16:creationId xmlns:a16="http://schemas.microsoft.com/office/drawing/2014/main" id="{029809E9-E3A0-4DDD-BE10-5D3E0C7958AA}"/>
            </a:ext>
          </a:extLst>
        </xdr:cNvPr>
        <xdr:cNvSpPr txBox="1"/>
      </xdr:nvSpPr>
      <xdr:spPr>
        <a:xfrm>
          <a:off x="78581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264560"/>
    <xdr:sp macro="" textlink="">
      <xdr:nvSpPr>
        <xdr:cNvPr id="68" name="TextBox 67">
          <a:extLst>
            <a:ext uri="{FF2B5EF4-FFF2-40B4-BE49-F238E27FC236}">
              <a16:creationId xmlns:a16="http://schemas.microsoft.com/office/drawing/2014/main" id="{5C6E759A-6017-4DB6-A035-381D91350384}"/>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264560"/>
    <xdr:sp macro="" textlink="">
      <xdr:nvSpPr>
        <xdr:cNvPr id="69" name="TextBox 68">
          <a:extLst>
            <a:ext uri="{FF2B5EF4-FFF2-40B4-BE49-F238E27FC236}">
              <a16:creationId xmlns:a16="http://schemas.microsoft.com/office/drawing/2014/main" id="{0E2E5300-2D41-419A-B8DA-96EB4F3F95B1}"/>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70" name="TextBox 69">
          <a:extLst>
            <a:ext uri="{FF2B5EF4-FFF2-40B4-BE49-F238E27FC236}">
              <a16:creationId xmlns:a16="http://schemas.microsoft.com/office/drawing/2014/main" id="{E781E9D9-2E60-47A2-90AE-A1099D6183E1}"/>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71" name="TextBox 70">
          <a:extLst>
            <a:ext uri="{FF2B5EF4-FFF2-40B4-BE49-F238E27FC236}">
              <a16:creationId xmlns:a16="http://schemas.microsoft.com/office/drawing/2014/main" id="{F114D8DA-7D75-4F73-802D-3C90C4620EEF}"/>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72" name="TextBox 71">
          <a:extLst>
            <a:ext uri="{FF2B5EF4-FFF2-40B4-BE49-F238E27FC236}">
              <a16:creationId xmlns:a16="http://schemas.microsoft.com/office/drawing/2014/main" id="{88EA6C35-59B7-40D2-94EE-55EA4B0F8313}"/>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73" name="TextBox 72">
          <a:extLst>
            <a:ext uri="{FF2B5EF4-FFF2-40B4-BE49-F238E27FC236}">
              <a16:creationId xmlns:a16="http://schemas.microsoft.com/office/drawing/2014/main" id="{6605D1DA-665E-420C-A7FE-9ACE1F91E847}"/>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74" name="TextBox 73">
          <a:extLst>
            <a:ext uri="{FF2B5EF4-FFF2-40B4-BE49-F238E27FC236}">
              <a16:creationId xmlns:a16="http://schemas.microsoft.com/office/drawing/2014/main" id="{30390FA9-FDF8-41DA-8504-D0B8255F2235}"/>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75" name="TextBox 74">
          <a:extLst>
            <a:ext uri="{FF2B5EF4-FFF2-40B4-BE49-F238E27FC236}">
              <a16:creationId xmlns:a16="http://schemas.microsoft.com/office/drawing/2014/main" id="{7348CC8E-CC04-4632-8405-6959BBBB9344}"/>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76" name="TextBox 75">
          <a:extLst>
            <a:ext uri="{FF2B5EF4-FFF2-40B4-BE49-F238E27FC236}">
              <a16:creationId xmlns:a16="http://schemas.microsoft.com/office/drawing/2014/main" id="{AFDC4599-07BE-442C-9F25-8578CFA3F027}"/>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77" name="TextBox 76">
          <a:extLst>
            <a:ext uri="{FF2B5EF4-FFF2-40B4-BE49-F238E27FC236}">
              <a16:creationId xmlns:a16="http://schemas.microsoft.com/office/drawing/2014/main" id="{8BF07FBA-B288-4E6E-8124-FC7ACC4C3D2B}"/>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89</xdr:row>
      <xdr:rowOff>0</xdr:rowOff>
    </xdr:from>
    <xdr:ext cx="183125" cy="264560"/>
    <xdr:sp macro="" textlink="">
      <xdr:nvSpPr>
        <xdr:cNvPr id="78" name="TextBox 77">
          <a:extLst>
            <a:ext uri="{FF2B5EF4-FFF2-40B4-BE49-F238E27FC236}">
              <a16:creationId xmlns:a16="http://schemas.microsoft.com/office/drawing/2014/main" id="{DD9152CF-61D9-4228-927D-83AC911D9284}"/>
            </a:ext>
          </a:extLst>
        </xdr:cNvPr>
        <xdr:cNvSpPr txBox="1"/>
      </xdr:nvSpPr>
      <xdr:spPr>
        <a:xfrm>
          <a:off x="3920490" y="5105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89</xdr:row>
      <xdr:rowOff>0</xdr:rowOff>
    </xdr:from>
    <xdr:ext cx="184731" cy="271710"/>
    <xdr:sp macro="" textlink="">
      <xdr:nvSpPr>
        <xdr:cNvPr id="79" name="TextBox 78">
          <a:extLst>
            <a:ext uri="{FF2B5EF4-FFF2-40B4-BE49-F238E27FC236}">
              <a16:creationId xmlns:a16="http://schemas.microsoft.com/office/drawing/2014/main" id="{91631E27-8546-4669-8BB1-3BACCD72F4C9}"/>
            </a:ext>
          </a:extLst>
        </xdr:cNvPr>
        <xdr:cNvSpPr txBox="1"/>
      </xdr:nvSpPr>
      <xdr:spPr>
        <a:xfrm>
          <a:off x="1102995" y="5105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3139440</xdr:colOff>
      <xdr:row>69</xdr:row>
      <xdr:rowOff>0</xdr:rowOff>
    </xdr:from>
    <xdr:ext cx="192763" cy="264560"/>
    <xdr:sp macro="" textlink="">
      <xdr:nvSpPr>
        <xdr:cNvPr id="2" name="TextBox 1">
          <a:extLst>
            <a:ext uri="{FF2B5EF4-FFF2-40B4-BE49-F238E27FC236}">
              <a16:creationId xmlns:a16="http://schemas.microsoft.com/office/drawing/2014/main" id="{ACFA2327-AC46-43F1-B0E7-B754A0237D0E}"/>
            </a:ext>
          </a:extLst>
        </xdr:cNvPr>
        <xdr:cNvSpPr txBox="1"/>
      </xdr:nvSpPr>
      <xdr:spPr>
        <a:xfrm>
          <a:off x="350139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3" name="TextBox 2">
          <a:extLst>
            <a:ext uri="{FF2B5EF4-FFF2-40B4-BE49-F238E27FC236}">
              <a16:creationId xmlns:a16="http://schemas.microsoft.com/office/drawing/2014/main" id="{F20C4154-36DF-4A58-B5D5-37AF5A553378}"/>
            </a:ext>
          </a:extLst>
        </xdr:cNvPr>
        <xdr:cNvSpPr txBox="1"/>
      </xdr:nvSpPr>
      <xdr:spPr>
        <a:xfrm>
          <a:off x="3501390" y="1473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303466"/>
    <xdr:sp macro="" textlink="">
      <xdr:nvSpPr>
        <xdr:cNvPr id="4" name="TextBox 3">
          <a:extLst>
            <a:ext uri="{FF2B5EF4-FFF2-40B4-BE49-F238E27FC236}">
              <a16:creationId xmlns:a16="http://schemas.microsoft.com/office/drawing/2014/main" id="{F0E9BEE8-B8BF-43E5-83EB-03B364D0B500}"/>
            </a:ext>
          </a:extLst>
        </xdr:cNvPr>
        <xdr:cNvSpPr txBox="1"/>
      </xdr:nvSpPr>
      <xdr:spPr>
        <a:xfrm>
          <a:off x="3501390" y="148971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5" name="TextBox 4">
          <a:extLst>
            <a:ext uri="{FF2B5EF4-FFF2-40B4-BE49-F238E27FC236}">
              <a16:creationId xmlns:a16="http://schemas.microsoft.com/office/drawing/2014/main" id="{B5F46FEC-3DFD-4344-BD2C-F6027793324F}"/>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6" name="TextBox 5">
          <a:extLst>
            <a:ext uri="{FF2B5EF4-FFF2-40B4-BE49-F238E27FC236}">
              <a16:creationId xmlns:a16="http://schemas.microsoft.com/office/drawing/2014/main" id="{E6A58B09-5D78-4F52-91BE-AEC6626EFE62}"/>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7" name="TextBox 6">
          <a:extLst>
            <a:ext uri="{FF2B5EF4-FFF2-40B4-BE49-F238E27FC236}">
              <a16:creationId xmlns:a16="http://schemas.microsoft.com/office/drawing/2014/main" id="{E2CBB875-0F04-4722-8A66-1D4F2765A97B}"/>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8" name="TextBox 7">
          <a:extLst>
            <a:ext uri="{FF2B5EF4-FFF2-40B4-BE49-F238E27FC236}">
              <a16:creationId xmlns:a16="http://schemas.microsoft.com/office/drawing/2014/main" id="{9B4DD7B1-CD2D-4CEF-82D5-CFF206131FBC}"/>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9" name="TextBox 8">
          <a:extLst>
            <a:ext uri="{FF2B5EF4-FFF2-40B4-BE49-F238E27FC236}">
              <a16:creationId xmlns:a16="http://schemas.microsoft.com/office/drawing/2014/main" id="{07703252-7E5F-48DB-BA91-D1F1781B79BE}"/>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0" name="TextBox 9">
          <a:extLst>
            <a:ext uri="{FF2B5EF4-FFF2-40B4-BE49-F238E27FC236}">
              <a16:creationId xmlns:a16="http://schemas.microsoft.com/office/drawing/2014/main" id="{1538806C-AD3F-4AAC-ACFB-905B4363E85B}"/>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1" name="TextBox 10">
          <a:extLst>
            <a:ext uri="{FF2B5EF4-FFF2-40B4-BE49-F238E27FC236}">
              <a16:creationId xmlns:a16="http://schemas.microsoft.com/office/drawing/2014/main" id="{E76A427E-4552-4A50-84B6-15B51A3C349E}"/>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2" name="TextBox 11">
          <a:extLst>
            <a:ext uri="{FF2B5EF4-FFF2-40B4-BE49-F238E27FC236}">
              <a16:creationId xmlns:a16="http://schemas.microsoft.com/office/drawing/2014/main" id="{6AB4B0B0-0414-4D87-987A-3A8D37B03B0F}"/>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3" name="TextBox 12">
          <a:extLst>
            <a:ext uri="{FF2B5EF4-FFF2-40B4-BE49-F238E27FC236}">
              <a16:creationId xmlns:a16="http://schemas.microsoft.com/office/drawing/2014/main" id="{BE6AFC8B-1B6A-4316-B495-F8A552B05B69}"/>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4" name="TextBox 13">
          <a:extLst>
            <a:ext uri="{FF2B5EF4-FFF2-40B4-BE49-F238E27FC236}">
              <a16:creationId xmlns:a16="http://schemas.microsoft.com/office/drawing/2014/main" id="{0D70FCAE-EDA6-42B6-93CB-2824A05BF3AC}"/>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5" name="TextBox 14">
          <a:extLst>
            <a:ext uri="{FF2B5EF4-FFF2-40B4-BE49-F238E27FC236}">
              <a16:creationId xmlns:a16="http://schemas.microsoft.com/office/drawing/2014/main" id="{A54C59CD-016A-401F-841D-03AA2CC36F90}"/>
            </a:ext>
          </a:extLst>
        </xdr:cNvPr>
        <xdr:cNvSpPr txBox="1"/>
      </xdr:nvSpPr>
      <xdr:spPr>
        <a:xfrm>
          <a:off x="6010275"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16" name="TextBox 15">
          <a:extLst>
            <a:ext uri="{FF2B5EF4-FFF2-40B4-BE49-F238E27FC236}">
              <a16:creationId xmlns:a16="http://schemas.microsoft.com/office/drawing/2014/main" id="{8329FD26-364D-4927-96BD-001E3BBDB14D}"/>
            </a:ext>
          </a:extLst>
        </xdr:cNvPr>
        <xdr:cNvSpPr txBox="1"/>
      </xdr:nvSpPr>
      <xdr:spPr>
        <a:xfrm>
          <a:off x="6010275"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303466"/>
    <xdr:sp macro="" textlink="">
      <xdr:nvSpPr>
        <xdr:cNvPr id="17" name="TextBox 16">
          <a:extLst>
            <a:ext uri="{FF2B5EF4-FFF2-40B4-BE49-F238E27FC236}">
              <a16:creationId xmlns:a16="http://schemas.microsoft.com/office/drawing/2014/main" id="{BB6511D0-419D-4844-A8EE-68BB8E29362C}"/>
            </a:ext>
          </a:extLst>
        </xdr:cNvPr>
        <xdr:cNvSpPr txBox="1"/>
      </xdr:nvSpPr>
      <xdr:spPr>
        <a:xfrm>
          <a:off x="6010275"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72</xdr:row>
      <xdr:rowOff>0</xdr:rowOff>
    </xdr:from>
    <xdr:ext cx="184731" cy="264560"/>
    <xdr:sp macro="" textlink="">
      <xdr:nvSpPr>
        <xdr:cNvPr id="18" name="TextBox 17">
          <a:extLst>
            <a:ext uri="{FF2B5EF4-FFF2-40B4-BE49-F238E27FC236}">
              <a16:creationId xmlns:a16="http://schemas.microsoft.com/office/drawing/2014/main" id="{27DFA045-F8C2-4F46-AD37-2781B5F3EEF1}"/>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72</xdr:row>
      <xdr:rowOff>0</xdr:rowOff>
    </xdr:from>
    <xdr:ext cx="184731" cy="264560"/>
    <xdr:sp macro="" textlink="">
      <xdr:nvSpPr>
        <xdr:cNvPr id="19" name="TextBox 18">
          <a:extLst>
            <a:ext uri="{FF2B5EF4-FFF2-40B4-BE49-F238E27FC236}">
              <a16:creationId xmlns:a16="http://schemas.microsoft.com/office/drawing/2014/main" id="{A8E00213-A63A-4E35-AFA4-5C43A55023C4}"/>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0" name="TextBox 19">
          <a:extLst>
            <a:ext uri="{FF2B5EF4-FFF2-40B4-BE49-F238E27FC236}">
              <a16:creationId xmlns:a16="http://schemas.microsoft.com/office/drawing/2014/main" id="{F8EE80CD-EB7B-466B-89BE-5DF348F827B6}"/>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1" name="TextBox 20">
          <a:extLst>
            <a:ext uri="{FF2B5EF4-FFF2-40B4-BE49-F238E27FC236}">
              <a16:creationId xmlns:a16="http://schemas.microsoft.com/office/drawing/2014/main" id="{E4E64EF1-49EB-47DE-8CFD-704FC9D9BBC8}"/>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2" name="TextBox 21">
          <a:extLst>
            <a:ext uri="{FF2B5EF4-FFF2-40B4-BE49-F238E27FC236}">
              <a16:creationId xmlns:a16="http://schemas.microsoft.com/office/drawing/2014/main" id="{334B1FEC-499D-4491-93B3-72C14CC69A80}"/>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3" name="TextBox 22">
          <a:extLst>
            <a:ext uri="{FF2B5EF4-FFF2-40B4-BE49-F238E27FC236}">
              <a16:creationId xmlns:a16="http://schemas.microsoft.com/office/drawing/2014/main" id="{E8AC2BB6-57C5-4754-BE1A-37688F7611B8}"/>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4" name="TextBox 23">
          <a:extLst>
            <a:ext uri="{FF2B5EF4-FFF2-40B4-BE49-F238E27FC236}">
              <a16:creationId xmlns:a16="http://schemas.microsoft.com/office/drawing/2014/main" id="{C84CF646-1EEB-4FE0-855F-401A7F5EC962}"/>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5" name="TextBox 24">
          <a:extLst>
            <a:ext uri="{FF2B5EF4-FFF2-40B4-BE49-F238E27FC236}">
              <a16:creationId xmlns:a16="http://schemas.microsoft.com/office/drawing/2014/main" id="{B4839691-9137-4ADF-830B-4873C8E9B1E1}"/>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26" name="TextBox 25">
          <a:extLst>
            <a:ext uri="{FF2B5EF4-FFF2-40B4-BE49-F238E27FC236}">
              <a16:creationId xmlns:a16="http://schemas.microsoft.com/office/drawing/2014/main" id="{CD290892-C780-4447-9040-BF9650978F07}"/>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27" name="TextBox 26">
          <a:extLst>
            <a:ext uri="{FF2B5EF4-FFF2-40B4-BE49-F238E27FC236}">
              <a16:creationId xmlns:a16="http://schemas.microsoft.com/office/drawing/2014/main" id="{8788E2CE-8B91-495D-AD15-A48947410992}"/>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28" name="TextBox 27">
          <a:extLst>
            <a:ext uri="{FF2B5EF4-FFF2-40B4-BE49-F238E27FC236}">
              <a16:creationId xmlns:a16="http://schemas.microsoft.com/office/drawing/2014/main" id="{EDF26679-A140-44BF-9DC5-F7F0950BB3E5}"/>
            </a:ext>
          </a:extLst>
        </xdr:cNvPr>
        <xdr:cNvSpPr txBox="1"/>
      </xdr:nvSpPr>
      <xdr:spPr>
        <a:xfrm>
          <a:off x="798195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29" name="TextBox 28">
          <a:extLst>
            <a:ext uri="{FF2B5EF4-FFF2-40B4-BE49-F238E27FC236}">
              <a16:creationId xmlns:a16="http://schemas.microsoft.com/office/drawing/2014/main" id="{B7285854-8E74-42B8-BB9A-5E1AF73CEEBD}"/>
            </a:ext>
          </a:extLst>
        </xdr:cNvPr>
        <xdr:cNvSpPr txBox="1"/>
      </xdr:nvSpPr>
      <xdr:spPr>
        <a:xfrm>
          <a:off x="7981950"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303466"/>
    <xdr:sp macro="" textlink="">
      <xdr:nvSpPr>
        <xdr:cNvPr id="30" name="TextBox 29">
          <a:extLst>
            <a:ext uri="{FF2B5EF4-FFF2-40B4-BE49-F238E27FC236}">
              <a16:creationId xmlns:a16="http://schemas.microsoft.com/office/drawing/2014/main" id="{E1756370-AD9E-453E-AF49-053A7692CB8C}"/>
            </a:ext>
          </a:extLst>
        </xdr:cNvPr>
        <xdr:cNvSpPr txBox="1"/>
      </xdr:nvSpPr>
      <xdr:spPr>
        <a:xfrm>
          <a:off x="7981950"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72</xdr:row>
      <xdr:rowOff>0</xdr:rowOff>
    </xdr:from>
    <xdr:ext cx="184731" cy="264560"/>
    <xdr:sp macro="" textlink="">
      <xdr:nvSpPr>
        <xdr:cNvPr id="31" name="TextBox 30">
          <a:extLst>
            <a:ext uri="{FF2B5EF4-FFF2-40B4-BE49-F238E27FC236}">
              <a16:creationId xmlns:a16="http://schemas.microsoft.com/office/drawing/2014/main" id="{989D9EBA-A41B-47E7-B2A8-DCE2C144CC86}"/>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72</xdr:row>
      <xdr:rowOff>0</xdr:rowOff>
    </xdr:from>
    <xdr:ext cx="184731" cy="264560"/>
    <xdr:sp macro="" textlink="">
      <xdr:nvSpPr>
        <xdr:cNvPr id="32" name="TextBox 31">
          <a:extLst>
            <a:ext uri="{FF2B5EF4-FFF2-40B4-BE49-F238E27FC236}">
              <a16:creationId xmlns:a16="http://schemas.microsoft.com/office/drawing/2014/main" id="{98E1E7AD-F759-4233-84E5-B832840FA7F9}"/>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3" name="TextBox 32">
          <a:extLst>
            <a:ext uri="{FF2B5EF4-FFF2-40B4-BE49-F238E27FC236}">
              <a16:creationId xmlns:a16="http://schemas.microsoft.com/office/drawing/2014/main" id="{D3EF5643-40F3-4839-A3D0-0537FAB4FBF1}"/>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4" name="TextBox 33">
          <a:extLst>
            <a:ext uri="{FF2B5EF4-FFF2-40B4-BE49-F238E27FC236}">
              <a16:creationId xmlns:a16="http://schemas.microsoft.com/office/drawing/2014/main" id="{03F8E3C4-A8E0-467B-A922-F41954472679}"/>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5" name="TextBox 34">
          <a:extLst>
            <a:ext uri="{FF2B5EF4-FFF2-40B4-BE49-F238E27FC236}">
              <a16:creationId xmlns:a16="http://schemas.microsoft.com/office/drawing/2014/main" id="{80E8DC7B-EF1C-4F95-BBCB-62044878318A}"/>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6" name="TextBox 35">
          <a:extLst>
            <a:ext uri="{FF2B5EF4-FFF2-40B4-BE49-F238E27FC236}">
              <a16:creationId xmlns:a16="http://schemas.microsoft.com/office/drawing/2014/main" id="{3E4D9402-1AEF-4A6D-BCFB-7622F3DDE69C}"/>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7" name="TextBox 36">
          <a:extLst>
            <a:ext uri="{FF2B5EF4-FFF2-40B4-BE49-F238E27FC236}">
              <a16:creationId xmlns:a16="http://schemas.microsoft.com/office/drawing/2014/main" id="{4733BF79-644D-4EB4-9487-F60C8CEFBB6B}"/>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8" name="TextBox 37">
          <a:extLst>
            <a:ext uri="{FF2B5EF4-FFF2-40B4-BE49-F238E27FC236}">
              <a16:creationId xmlns:a16="http://schemas.microsoft.com/office/drawing/2014/main" id="{D147102A-7269-41AD-90F7-A162725EF295}"/>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39" name="TextBox 38">
          <a:extLst>
            <a:ext uri="{FF2B5EF4-FFF2-40B4-BE49-F238E27FC236}">
              <a16:creationId xmlns:a16="http://schemas.microsoft.com/office/drawing/2014/main" id="{305B3C9F-B9C8-45E4-BBD4-D4C543090C82}"/>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40" name="TextBox 39">
          <a:extLst>
            <a:ext uri="{FF2B5EF4-FFF2-40B4-BE49-F238E27FC236}">
              <a16:creationId xmlns:a16="http://schemas.microsoft.com/office/drawing/2014/main" id="{99BBA247-98AE-4026-A4F6-6DC5B759B4B8}"/>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69</xdr:row>
      <xdr:rowOff>0</xdr:rowOff>
    </xdr:from>
    <xdr:ext cx="192763" cy="264560"/>
    <xdr:sp macro="" textlink="">
      <xdr:nvSpPr>
        <xdr:cNvPr id="41" name="TextBox 40">
          <a:extLst>
            <a:ext uri="{FF2B5EF4-FFF2-40B4-BE49-F238E27FC236}">
              <a16:creationId xmlns:a16="http://schemas.microsoft.com/office/drawing/2014/main" id="{51C888E0-EB29-4F11-9D12-7532C43DF235}"/>
            </a:ext>
          </a:extLst>
        </xdr:cNvPr>
        <xdr:cNvSpPr txBox="1"/>
      </xdr:nvSpPr>
      <xdr:spPr>
        <a:xfrm>
          <a:off x="6006465"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69</xdr:row>
      <xdr:rowOff>0</xdr:rowOff>
    </xdr:from>
    <xdr:ext cx="192763" cy="264560"/>
    <xdr:sp macro="" textlink="">
      <xdr:nvSpPr>
        <xdr:cNvPr id="42" name="TextBox 41">
          <a:extLst>
            <a:ext uri="{FF2B5EF4-FFF2-40B4-BE49-F238E27FC236}">
              <a16:creationId xmlns:a16="http://schemas.microsoft.com/office/drawing/2014/main" id="{5620B324-FCF5-4BE7-9F00-5F92DCF85232}"/>
            </a:ext>
          </a:extLst>
        </xdr:cNvPr>
        <xdr:cNvSpPr txBox="1"/>
      </xdr:nvSpPr>
      <xdr:spPr>
        <a:xfrm>
          <a:off x="79781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69</xdr:row>
      <xdr:rowOff>0</xdr:rowOff>
    </xdr:from>
    <xdr:ext cx="192763" cy="264560"/>
    <xdr:sp macro="" textlink="">
      <xdr:nvSpPr>
        <xdr:cNvPr id="43" name="TextBox 42">
          <a:extLst>
            <a:ext uri="{FF2B5EF4-FFF2-40B4-BE49-F238E27FC236}">
              <a16:creationId xmlns:a16="http://schemas.microsoft.com/office/drawing/2014/main" id="{C76166A8-796C-488F-9340-2E051441E7FA}"/>
            </a:ext>
          </a:extLst>
        </xdr:cNvPr>
        <xdr:cNvSpPr txBox="1"/>
      </xdr:nvSpPr>
      <xdr:spPr>
        <a:xfrm>
          <a:off x="91592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70</xdr:row>
      <xdr:rowOff>0</xdr:rowOff>
    </xdr:from>
    <xdr:ext cx="183125" cy="264560"/>
    <xdr:sp macro="" textlink="">
      <xdr:nvSpPr>
        <xdr:cNvPr id="44" name="TextBox 43">
          <a:extLst>
            <a:ext uri="{FF2B5EF4-FFF2-40B4-BE49-F238E27FC236}">
              <a16:creationId xmlns:a16="http://schemas.microsoft.com/office/drawing/2014/main" id="{D90FBF90-A895-4CB2-9F9D-26E548318303}"/>
            </a:ext>
          </a:extLst>
        </xdr:cNvPr>
        <xdr:cNvSpPr txBox="1"/>
      </xdr:nvSpPr>
      <xdr:spPr>
        <a:xfrm>
          <a:off x="3510915" y="14735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70</xdr:row>
      <xdr:rowOff>0</xdr:rowOff>
    </xdr:from>
    <xdr:ext cx="184731" cy="271710"/>
    <xdr:sp macro="" textlink="">
      <xdr:nvSpPr>
        <xdr:cNvPr id="45" name="TextBox 44">
          <a:extLst>
            <a:ext uri="{FF2B5EF4-FFF2-40B4-BE49-F238E27FC236}">
              <a16:creationId xmlns:a16="http://schemas.microsoft.com/office/drawing/2014/main" id="{B05310AA-E207-4AB9-9AF5-B25B61020F62}"/>
            </a:ext>
          </a:extLst>
        </xdr:cNvPr>
        <xdr:cNvSpPr txBox="1"/>
      </xdr:nvSpPr>
      <xdr:spPr>
        <a:xfrm>
          <a:off x="693420" y="14735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3139440</xdr:colOff>
      <xdr:row>42</xdr:row>
      <xdr:rowOff>0</xdr:rowOff>
    </xdr:from>
    <xdr:ext cx="192763" cy="264560"/>
    <xdr:sp macro="" textlink="">
      <xdr:nvSpPr>
        <xdr:cNvPr id="2" name="TextBox 1">
          <a:extLst>
            <a:ext uri="{FF2B5EF4-FFF2-40B4-BE49-F238E27FC236}">
              <a16:creationId xmlns:a16="http://schemas.microsoft.com/office/drawing/2014/main" id="{06D749A7-5429-469C-9C31-FA2ACB53A23F}"/>
            </a:ext>
          </a:extLst>
        </xdr:cNvPr>
        <xdr:cNvSpPr txBox="1"/>
      </xdr:nvSpPr>
      <xdr:spPr>
        <a:xfrm>
          <a:off x="34632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43</xdr:row>
      <xdr:rowOff>0</xdr:rowOff>
    </xdr:from>
    <xdr:ext cx="192763" cy="264560"/>
    <xdr:sp macro="" textlink="">
      <xdr:nvSpPr>
        <xdr:cNvPr id="3" name="TextBox 2">
          <a:extLst>
            <a:ext uri="{FF2B5EF4-FFF2-40B4-BE49-F238E27FC236}">
              <a16:creationId xmlns:a16="http://schemas.microsoft.com/office/drawing/2014/main" id="{A084D4D3-40D5-42F8-9791-0C4B8048BD95}"/>
            </a:ext>
          </a:extLst>
        </xdr:cNvPr>
        <xdr:cNvSpPr txBox="1"/>
      </xdr:nvSpPr>
      <xdr:spPr>
        <a:xfrm>
          <a:off x="3463290" y="12468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44</xdr:row>
      <xdr:rowOff>0</xdr:rowOff>
    </xdr:from>
    <xdr:ext cx="192763" cy="303466"/>
    <xdr:sp macro="" textlink="">
      <xdr:nvSpPr>
        <xdr:cNvPr id="4" name="TextBox 3">
          <a:extLst>
            <a:ext uri="{FF2B5EF4-FFF2-40B4-BE49-F238E27FC236}">
              <a16:creationId xmlns:a16="http://schemas.microsoft.com/office/drawing/2014/main" id="{77CBCEB1-BB44-4342-BF71-D2A4AB7B90DC}"/>
            </a:ext>
          </a:extLst>
        </xdr:cNvPr>
        <xdr:cNvSpPr txBox="1"/>
      </xdr:nvSpPr>
      <xdr:spPr>
        <a:xfrm>
          <a:off x="3463290" y="12630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45</xdr:row>
      <xdr:rowOff>0</xdr:rowOff>
    </xdr:from>
    <xdr:ext cx="192763" cy="264560"/>
    <xdr:sp macro="" textlink="">
      <xdr:nvSpPr>
        <xdr:cNvPr id="5" name="TextBox 4">
          <a:extLst>
            <a:ext uri="{FF2B5EF4-FFF2-40B4-BE49-F238E27FC236}">
              <a16:creationId xmlns:a16="http://schemas.microsoft.com/office/drawing/2014/main" id="{0695CFF2-142F-4E32-AB08-687485319990}"/>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45</xdr:row>
      <xdr:rowOff>0</xdr:rowOff>
    </xdr:from>
    <xdr:ext cx="192763" cy="264560"/>
    <xdr:sp macro="" textlink="">
      <xdr:nvSpPr>
        <xdr:cNvPr id="6" name="TextBox 5">
          <a:extLst>
            <a:ext uri="{FF2B5EF4-FFF2-40B4-BE49-F238E27FC236}">
              <a16:creationId xmlns:a16="http://schemas.microsoft.com/office/drawing/2014/main" id="{3E943EC9-0829-461C-84DD-7DFB9294DA81}"/>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46</xdr:row>
      <xdr:rowOff>0</xdr:rowOff>
    </xdr:from>
    <xdr:ext cx="192763" cy="264560"/>
    <xdr:sp macro="" textlink="">
      <xdr:nvSpPr>
        <xdr:cNvPr id="7" name="TextBox 6">
          <a:extLst>
            <a:ext uri="{FF2B5EF4-FFF2-40B4-BE49-F238E27FC236}">
              <a16:creationId xmlns:a16="http://schemas.microsoft.com/office/drawing/2014/main" id="{F7E30148-45E1-4A5B-BD33-D78130B021C6}"/>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46</xdr:row>
      <xdr:rowOff>0</xdr:rowOff>
    </xdr:from>
    <xdr:ext cx="192763" cy="264560"/>
    <xdr:sp macro="" textlink="">
      <xdr:nvSpPr>
        <xdr:cNvPr id="8" name="TextBox 7">
          <a:extLst>
            <a:ext uri="{FF2B5EF4-FFF2-40B4-BE49-F238E27FC236}">
              <a16:creationId xmlns:a16="http://schemas.microsoft.com/office/drawing/2014/main" id="{C0233B22-A628-41D0-B420-E100DDD33F3B}"/>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9" name="TextBox 8">
          <a:extLst>
            <a:ext uri="{FF2B5EF4-FFF2-40B4-BE49-F238E27FC236}">
              <a16:creationId xmlns:a16="http://schemas.microsoft.com/office/drawing/2014/main" id="{0C9A4186-1703-48A7-97E0-3FAB952A071E}"/>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10" name="TextBox 9">
          <a:extLst>
            <a:ext uri="{FF2B5EF4-FFF2-40B4-BE49-F238E27FC236}">
              <a16:creationId xmlns:a16="http://schemas.microsoft.com/office/drawing/2014/main" id="{FEB97845-C334-44EF-A46C-143724BFC702}"/>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11" name="TextBox 10">
          <a:extLst>
            <a:ext uri="{FF2B5EF4-FFF2-40B4-BE49-F238E27FC236}">
              <a16:creationId xmlns:a16="http://schemas.microsoft.com/office/drawing/2014/main" id="{3B077A8F-4AB2-4F4A-A053-03A9E98B699F}"/>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12" name="TextBox 11">
          <a:extLst>
            <a:ext uri="{FF2B5EF4-FFF2-40B4-BE49-F238E27FC236}">
              <a16:creationId xmlns:a16="http://schemas.microsoft.com/office/drawing/2014/main" id="{EC057B36-8EA4-408A-B57A-22ACB0899438}"/>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13" name="TextBox 12">
          <a:extLst>
            <a:ext uri="{FF2B5EF4-FFF2-40B4-BE49-F238E27FC236}">
              <a16:creationId xmlns:a16="http://schemas.microsoft.com/office/drawing/2014/main" id="{7233BF65-0C4E-45C1-9EDB-E5D947B5A55C}"/>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14" name="TextBox 13">
          <a:extLst>
            <a:ext uri="{FF2B5EF4-FFF2-40B4-BE49-F238E27FC236}">
              <a16:creationId xmlns:a16="http://schemas.microsoft.com/office/drawing/2014/main" id="{5FE5D755-9190-4609-BE6B-CD025E5E8A7D}"/>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15" name="TextBox 14">
          <a:extLst>
            <a:ext uri="{FF2B5EF4-FFF2-40B4-BE49-F238E27FC236}">
              <a16:creationId xmlns:a16="http://schemas.microsoft.com/office/drawing/2014/main" id="{94D79442-C104-4656-867C-FB84638168E1}"/>
            </a:ext>
          </a:extLst>
        </xdr:cNvPr>
        <xdr:cNvSpPr txBox="1"/>
      </xdr:nvSpPr>
      <xdr:spPr>
        <a:xfrm>
          <a:off x="518160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43</xdr:row>
      <xdr:rowOff>0</xdr:rowOff>
    </xdr:from>
    <xdr:ext cx="184731" cy="264560"/>
    <xdr:sp macro="" textlink="">
      <xdr:nvSpPr>
        <xdr:cNvPr id="16" name="TextBox 15">
          <a:extLst>
            <a:ext uri="{FF2B5EF4-FFF2-40B4-BE49-F238E27FC236}">
              <a16:creationId xmlns:a16="http://schemas.microsoft.com/office/drawing/2014/main" id="{99022D77-6311-44B9-A120-BC74403E4002}"/>
            </a:ext>
          </a:extLst>
        </xdr:cNvPr>
        <xdr:cNvSpPr txBox="1"/>
      </xdr:nvSpPr>
      <xdr:spPr>
        <a:xfrm>
          <a:off x="518160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44</xdr:row>
      <xdr:rowOff>0</xdr:rowOff>
    </xdr:from>
    <xdr:ext cx="184731" cy="303466"/>
    <xdr:sp macro="" textlink="">
      <xdr:nvSpPr>
        <xdr:cNvPr id="17" name="TextBox 16">
          <a:extLst>
            <a:ext uri="{FF2B5EF4-FFF2-40B4-BE49-F238E27FC236}">
              <a16:creationId xmlns:a16="http://schemas.microsoft.com/office/drawing/2014/main" id="{C42C6925-CDC4-4599-BFF3-EA3C82833CCF}"/>
            </a:ext>
          </a:extLst>
        </xdr:cNvPr>
        <xdr:cNvSpPr txBox="1"/>
      </xdr:nvSpPr>
      <xdr:spPr>
        <a:xfrm>
          <a:off x="518160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45</xdr:row>
      <xdr:rowOff>0</xdr:rowOff>
    </xdr:from>
    <xdr:ext cx="184731" cy="264560"/>
    <xdr:sp macro="" textlink="">
      <xdr:nvSpPr>
        <xdr:cNvPr id="18" name="TextBox 17">
          <a:extLst>
            <a:ext uri="{FF2B5EF4-FFF2-40B4-BE49-F238E27FC236}">
              <a16:creationId xmlns:a16="http://schemas.microsoft.com/office/drawing/2014/main" id="{09290CA3-2155-4EEF-AC04-04D4186EB809}"/>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45</xdr:row>
      <xdr:rowOff>0</xdr:rowOff>
    </xdr:from>
    <xdr:ext cx="184731" cy="264560"/>
    <xdr:sp macro="" textlink="">
      <xdr:nvSpPr>
        <xdr:cNvPr id="19" name="TextBox 18">
          <a:extLst>
            <a:ext uri="{FF2B5EF4-FFF2-40B4-BE49-F238E27FC236}">
              <a16:creationId xmlns:a16="http://schemas.microsoft.com/office/drawing/2014/main" id="{974F53A1-E7D3-4CA4-A660-F2E9AA26145C}"/>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46</xdr:row>
      <xdr:rowOff>0</xdr:rowOff>
    </xdr:from>
    <xdr:ext cx="184731" cy="264560"/>
    <xdr:sp macro="" textlink="">
      <xdr:nvSpPr>
        <xdr:cNvPr id="20" name="TextBox 19">
          <a:extLst>
            <a:ext uri="{FF2B5EF4-FFF2-40B4-BE49-F238E27FC236}">
              <a16:creationId xmlns:a16="http://schemas.microsoft.com/office/drawing/2014/main" id="{6B6D56D8-0454-4AAF-B61F-99D00FC67DA5}"/>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46</xdr:row>
      <xdr:rowOff>0</xdr:rowOff>
    </xdr:from>
    <xdr:ext cx="184731" cy="264560"/>
    <xdr:sp macro="" textlink="">
      <xdr:nvSpPr>
        <xdr:cNvPr id="21" name="TextBox 20">
          <a:extLst>
            <a:ext uri="{FF2B5EF4-FFF2-40B4-BE49-F238E27FC236}">
              <a16:creationId xmlns:a16="http://schemas.microsoft.com/office/drawing/2014/main" id="{5E2F7C1C-65EE-4619-9C31-AAB6BBB9DB66}"/>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47</xdr:row>
      <xdr:rowOff>0</xdr:rowOff>
    </xdr:from>
    <xdr:ext cx="184731" cy="264560"/>
    <xdr:sp macro="" textlink="">
      <xdr:nvSpPr>
        <xdr:cNvPr id="22" name="TextBox 21">
          <a:extLst>
            <a:ext uri="{FF2B5EF4-FFF2-40B4-BE49-F238E27FC236}">
              <a16:creationId xmlns:a16="http://schemas.microsoft.com/office/drawing/2014/main" id="{9C01EC4B-9061-404C-8574-E062B18FE1E5}"/>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47</xdr:row>
      <xdr:rowOff>0</xdr:rowOff>
    </xdr:from>
    <xdr:ext cx="184731" cy="264560"/>
    <xdr:sp macro="" textlink="">
      <xdr:nvSpPr>
        <xdr:cNvPr id="23" name="TextBox 22">
          <a:extLst>
            <a:ext uri="{FF2B5EF4-FFF2-40B4-BE49-F238E27FC236}">
              <a16:creationId xmlns:a16="http://schemas.microsoft.com/office/drawing/2014/main" id="{75BEEE1E-8239-4070-A905-A0C5A4B39D7A}"/>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48</xdr:row>
      <xdr:rowOff>0</xdr:rowOff>
    </xdr:from>
    <xdr:ext cx="184731" cy="264560"/>
    <xdr:sp macro="" textlink="">
      <xdr:nvSpPr>
        <xdr:cNvPr id="24" name="TextBox 23">
          <a:extLst>
            <a:ext uri="{FF2B5EF4-FFF2-40B4-BE49-F238E27FC236}">
              <a16:creationId xmlns:a16="http://schemas.microsoft.com/office/drawing/2014/main" id="{C1BADD8F-FE1E-4DB1-86BE-5B7B14233A2D}"/>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48</xdr:row>
      <xdr:rowOff>0</xdr:rowOff>
    </xdr:from>
    <xdr:ext cx="184731" cy="264560"/>
    <xdr:sp macro="" textlink="">
      <xdr:nvSpPr>
        <xdr:cNvPr id="25" name="TextBox 24">
          <a:extLst>
            <a:ext uri="{FF2B5EF4-FFF2-40B4-BE49-F238E27FC236}">
              <a16:creationId xmlns:a16="http://schemas.microsoft.com/office/drawing/2014/main" id="{FEA353A1-04B0-4FC2-9AF4-6288BB4BEFC5}"/>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49</xdr:row>
      <xdr:rowOff>0</xdr:rowOff>
    </xdr:from>
    <xdr:ext cx="184731" cy="264560"/>
    <xdr:sp macro="" textlink="">
      <xdr:nvSpPr>
        <xdr:cNvPr id="26" name="TextBox 25">
          <a:extLst>
            <a:ext uri="{FF2B5EF4-FFF2-40B4-BE49-F238E27FC236}">
              <a16:creationId xmlns:a16="http://schemas.microsoft.com/office/drawing/2014/main" id="{E52CFB04-B281-4C6E-8CBE-DF4B5F516FDD}"/>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49</xdr:row>
      <xdr:rowOff>0</xdr:rowOff>
    </xdr:from>
    <xdr:ext cx="184731" cy="264560"/>
    <xdr:sp macro="" textlink="">
      <xdr:nvSpPr>
        <xdr:cNvPr id="27" name="TextBox 26">
          <a:extLst>
            <a:ext uri="{FF2B5EF4-FFF2-40B4-BE49-F238E27FC236}">
              <a16:creationId xmlns:a16="http://schemas.microsoft.com/office/drawing/2014/main" id="{437554E0-842E-4217-AE7D-B3E152E2BBF2}"/>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28" name="TextBox 27">
          <a:extLst>
            <a:ext uri="{FF2B5EF4-FFF2-40B4-BE49-F238E27FC236}">
              <a16:creationId xmlns:a16="http://schemas.microsoft.com/office/drawing/2014/main" id="{7CA2D3C3-5720-437D-B6E7-FBE20061FD4E}"/>
            </a:ext>
          </a:extLst>
        </xdr:cNvPr>
        <xdr:cNvSpPr txBox="1"/>
      </xdr:nvSpPr>
      <xdr:spPr>
        <a:xfrm>
          <a:off x="61150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43</xdr:row>
      <xdr:rowOff>0</xdr:rowOff>
    </xdr:from>
    <xdr:ext cx="184731" cy="264560"/>
    <xdr:sp macro="" textlink="">
      <xdr:nvSpPr>
        <xdr:cNvPr id="29" name="TextBox 28">
          <a:extLst>
            <a:ext uri="{FF2B5EF4-FFF2-40B4-BE49-F238E27FC236}">
              <a16:creationId xmlns:a16="http://schemas.microsoft.com/office/drawing/2014/main" id="{0F777DDA-71A1-421A-95A1-E9105B07C11E}"/>
            </a:ext>
          </a:extLst>
        </xdr:cNvPr>
        <xdr:cNvSpPr txBox="1"/>
      </xdr:nvSpPr>
      <xdr:spPr>
        <a:xfrm>
          <a:off x="611505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44</xdr:row>
      <xdr:rowOff>0</xdr:rowOff>
    </xdr:from>
    <xdr:ext cx="184731" cy="303466"/>
    <xdr:sp macro="" textlink="">
      <xdr:nvSpPr>
        <xdr:cNvPr id="30" name="TextBox 29">
          <a:extLst>
            <a:ext uri="{FF2B5EF4-FFF2-40B4-BE49-F238E27FC236}">
              <a16:creationId xmlns:a16="http://schemas.microsoft.com/office/drawing/2014/main" id="{5F6D8F5E-7718-45AA-B72F-D21FAA2D0896}"/>
            </a:ext>
          </a:extLst>
        </xdr:cNvPr>
        <xdr:cNvSpPr txBox="1"/>
      </xdr:nvSpPr>
      <xdr:spPr>
        <a:xfrm>
          <a:off x="611505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45</xdr:row>
      <xdr:rowOff>0</xdr:rowOff>
    </xdr:from>
    <xdr:ext cx="184731" cy="264560"/>
    <xdr:sp macro="" textlink="">
      <xdr:nvSpPr>
        <xdr:cNvPr id="31" name="TextBox 30">
          <a:extLst>
            <a:ext uri="{FF2B5EF4-FFF2-40B4-BE49-F238E27FC236}">
              <a16:creationId xmlns:a16="http://schemas.microsoft.com/office/drawing/2014/main" id="{0ECFF4A0-B111-43B1-8632-4DFF3B89D0DC}"/>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45</xdr:row>
      <xdr:rowOff>0</xdr:rowOff>
    </xdr:from>
    <xdr:ext cx="184731" cy="264560"/>
    <xdr:sp macro="" textlink="">
      <xdr:nvSpPr>
        <xdr:cNvPr id="32" name="TextBox 31">
          <a:extLst>
            <a:ext uri="{FF2B5EF4-FFF2-40B4-BE49-F238E27FC236}">
              <a16:creationId xmlns:a16="http://schemas.microsoft.com/office/drawing/2014/main" id="{2CB313DE-5DE9-4F5B-9E26-AC76C8CDD889}"/>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46</xdr:row>
      <xdr:rowOff>0</xdr:rowOff>
    </xdr:from>
    <xdr:ext cx="184731" cy="264560"/>
    <xdr:sp macro="" textlink="">
      <xdr:nvSpPr>
        <xdr:cNvPr id="33" name="TextBox 32">
          <a:extLst>
            <a:ext uri="{FF2B5EF4-FFF2-40B4-BE49-F238E27FC236}">
              <a16:creationId xmlns:a16="http://schemas.microsoft.com/office/drawing/2014/main" id="{EF254376-5A74-4ED0-9F42-E25BB736D38B}"/>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46</xdr:row>
      <xdr:rowOff>0</xdr:rowOff>
    </xdr:from>
    <xdr:ext cx="184731" cy="264560"/>
    <xdr:sp macro="" textlink="">
      <xdr:nvSpPr>
        <xdr:cNvPr id="34" name="TextBox 33">
          <a:extLst>
            <a:ext uri="{FF2B5EF4-FFF2-40B4-BE49-F238E27FC236}">
              <a16:creationId xmlns:a16="http://schemas.microsoft.com/office/drawing/2014/main" id="{DB651400-34D7-4B67-82D0-37886767EE6A}"/>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35" name="TextBox 34">
          <a:extLst>
            <a:ext uri="{FF2B5EF4-FFF2-40B4-BE49-F238E27FC236}">
              <a16:creationId xmlns:a16="http://schemas.microsoft.com/office/drawing/2014/main" id="{F2A7386C-711A-43DE-AE26-23FB1E3B8A7F}"/>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36" name="TextBox 35">
          <a:extLst>
            <a:ext uri="{FF2B5EF4-FFF2-40B4-BE49-F238E27FC236}">
              <a16:creationId xmlns:a16="http://schemas.microsoft.com/office/drawing/2014/main" id="{6F24999A-96B3-44AD-81D4-880F6C411C3B}"/>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48</xdr:row>
      <xdr:rowOff>0</xdr:rowOff>
    </xdr:from>
    <xdr:ext cx="184731" cy="264560"/>
    <xdr:sp macro="" textlink="">
      <xdr:nvSpPr>
        <xdr:cNvPr id="37" name="TextBox 36">
          <a:extLst>
            <a:ext uri="{FF2B5EF4-FFF2-40B4-BE49-F238E27FC236}">
              <a16:creationId xmlns:a16="http://schemas.microsoft.com/office/drawing/2014/main" id="{3C258F25-1F34-48AE-A803-6A80A0D20875}"/>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48</xdr:row>
      <xdr:rowOff>0</xdr:rowOff>
    </xdr:from>
    <xdr:ext cx="184731" cy="264560"/>
    <xdr:sp macro="" textlink="">
      <xdr:nvSpPr>
        <xdr:cNvPr id="38" name="TextBox 37">
          <a:extLst>
            <a:ext uri="{FF2B5EF4-FFF2-40B4-BE49-F238E27FC236}">
              <a16:creationId xmlns:a16="http://schemas.microsoft.com/office/drawing/2014/main" id="{B59AD416-F325-46AE-8AED-A8CBFC1AA0C9}"/>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49</xdr:row>
      <xdr:rowOff>0</xdr:rowOff>
    </xdr:from>
    <xdr:ext cx="184731" cy="264560"/>
    <xdr:sp macro="" textlink="">
      <xdr:nvSpPr>
        <xdr:cNvPr id="39" name="TextBox 38">
          <a:extLst>
            <a:ext uri="{FF2B5EF4-FFF2-40B4-BE49-F238E27FC236}">
              <a16:creationId xmlns:a16="http://schemas.microsoft.com/office/drawing/2014/main" id="{B576A19E-AB4D-42F1-A3F2-32BA81935D91}"/>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49</xdr:row>
      <xdr:rowOff>0</xdr:rowOff>
    </xdr:from>
    <xdr:ext cx="184731" cy="264560"/>
    <xdr:sp macro="" textlink="">
      <xdr:nvSpPr>
        <xdr:cNvPr id="40" name="TextBox 39">
          <a:extLst>
            <a:ext uri="{FF2B5EF4-FFF2-40B4-BE49-F238E27FC236}">
              <a16:creationId xmlns:a16="http://schemas.microsoft.com/office/drawing/2014/main" id="{EFB9E671-4F3B-4844-9DDB-B79C45102F7E}"/>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42</xdr:row>
      <xdr:rowOff>0</xdr:rowOff>
    </xdr:from>
    <xdr:ext cx="192763" cy="264560"/>
    <xdr:sp macro="" textlink="">
      <xdr:nvSpPr>
        <xdr:cNvPr id="41" name="TextBox 40">
          <a:extLst>
            <a:ext uri="{FF2B5EF4-FFF2-40B4-BE49-F238E27FC236}">
              <a16:creationId xmlns:a16="http://schemas.microsoft.com/office/drawing/2014/main" id="{264128F8-AF35-47EC-B9FD-F8DADEC2F0ED}"/>
            </a:ext>
          </a:extLst>
        </xdr:cNvPr>
        <xdr:cNvSpPr txBox="1"/>
      </xdr:nvSpPr>
      <xdr:spPr>
        <a:xfrm>
          <a:off x="51777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42</xdr:row>
      <xdr:rowOff>0</xdr:rowOff>
    </xdr:from>
    <xdr:ext cx="192763" cy="264560"/>
    <xdr:sp macro="" textlink="">
      <xdr:nvSpPr>
        <xdr:cNvPr id="42" name="TextBox 41">
          <a:extLst>
            <a:ext uri="{FF2B5EF4-FFF2-40B4-BE49-F238E27FC236}">
              <a16:creationId xmlns:a16="http://schemas.microsoft.com/office/drawing/2014/main" id="{81F69F50-A667-4C8E-86A1-BCA04E82B7F8}"/>
            </a:ext>
          </a:extLst>
        </xdr:cNvPr>
        <xdr:cNvSpPr txBox="1"/>
      </xdr:nvSpPr>
      <xdr:spPr>
        <a:xfrm>
          <a:off x="611124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42</xdr:row>
      <xdr:rowOff>0</xdr:rowOff>
    </xdr:from>
    <xdr:ext cx="192763" cy="264560"/>
    <xdr:sp macro="" textlink="">
      <xdr:nvSpPr>
        <xdr:cNvPr id="43" name="TextBox 42">
          <a:extLst>
            <a:ext uri="{FF2B5EF4-FFF2-40B4-BE49-F238E27FC236}">
              <a16:creationId xmlns:a16="http://schemas.microsoft.com/office/drawing/2014/main" id="{071C456A-A296-4EF0-BBE2-DC6C8E6BE37D}"/>
            </a:ext>
          </a:extLst>
        </xdr:cNvPr>
        <xdr:cNvSpPr txBox="1"/>
      </xdr:nvSpPr>
      <xdr:spPr>
        <a:xfrm>
          <a:off x="71970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43</xdr:row>
      <xdr:rowOff>0</xdr:rowOff>
    </xdr:from>
    <xdr:ext cx="183125" cy="264560"/>
    <xdr:sp macro="" textlink="">
      <xdr:nvSpPr>
        <xdr:cNvPr id="44" name="TextBox 43">
          <a:extLst>
            <a:ext uri="{FF2B5EF4-FFF2-40B4-BE49-F238E27FC236}">
              <a16:creationId xmlns:a16="http://schemas.microsoft.com/office/drawing/2014/main" id="{0DE2524A-5BFF-4F3D-BDD7-AE7BFF3C9146}"/>
            </a:ext>
          </a:extLst>
        </xdr:cNvPr>
        <xdr:cNvSpPr txBox="1"/>
      </xdr:nvSpPr>
      <xdr:spPr>
        <a:xfrm>
          <a:off x="3472815" y="12468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43</xdr:row>
      <xdr:rowOff>0</xdr:rowOff>
    </xdr:from>
    <xdr:ext cx="184731" cy="271710"/>
    <xdr:sp macro="" textlink="">
      <xdr:nvSpPr>
        <xdr:cNvPr id="45" name="TextBox 44">
          <a:extLst>
            <a:ext uri="{FF2B5EF4-FFF2-40B4-BE49-F238E27FC236}">
              <a16:creationId xmlns:a16="http://schemas.microsoft.com/office/drawing/2014/main" id="{C80A0CFE-F2C8-4532-8688-87E029A90F91}"/>
            </a:ext>
          </a:extLst>
        </xdr:cNvPr>
        <xdr:cNvSpPr txBox="1"/>
      </xdr:nvSpPr>
      <xdr:spPr>
        <a:xfrm>
          <a:off x="655320" y="12468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3139440</xdr:colOff>
      <xdr:row>61</xdr:row>
      <xdr:rowOff>0</xdr:rowOff>
    </xdr:from>
    <xdr:ext cx="192763" cy="264560"/>
    <xdr:sp macro="" textlink="">
      <xdr:nvSpPr>
        <xdr:cNvPr id="2" name="TextBox 1">
          <a:extLst>
            <a:ext uri="{FF2B5EF4-FFF2-40B4-BE49-F238E27FC236}">
              <a16:creationId xmlns:a16="http://schemas.microsoft.com/office/drawing/2014/main" id="{513F493C-9F46-4114-88BC-9FB7ECDC7633}"/>
            </a:ext>
          </a:extLst>
        </xdr:cNvPr>
        <xdr:cNvSpPr txBox="1"/>
      </xdr:nvSpPr>
      <xdr:spPr>
        <a:xfrm>
          <a:off x="34632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62</xdr:row>
      <xdr:rowOff>0</xdr:rowOff>
    </xdr:from>
    <xdr:ext cx="192763" cy="264560"/>
    <xdr:sp macro="" textlink="">
      <xdr:nvSpPr>
        <xdr:cNvPr id="3" name="TextBox 2">
          <a:extLst>
            <a:ext uri="{FF2B5EF4-FFF2-40B4-BE49-F238E27FC236}">
              <a16:creationId xmlns:a16="http://schemas.microsoft.com/office/drawing/2014/main" id="{C290DE18-36AF-496C-9762-C825C77F43A6}"/>
            </a:ext>
          </a:extLst>
        </xdr:cNvPr>
        <xdr:cNvSpPr txBox="1"/>
      </xdr:nvSpPr>
      <xdr:spPr>
        <a:xfrm>
          <a:off x="3463290" y="12468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303466"/>
    <xdr:sp macro="" textlink="">
      <xdr:nvSpPr>
        <xdr:cNvPr id="4" name="TextBox 3">
          <a:extLst>
            <a:ext uri="{FF2B5EF4-FFF2-40B4-BE49-F238E27FC236}">
              <a16:creationId xmlns:a16="http://schemas.microsoft.com/office/drawing/2014/main" id="{3172F759-3E04-40D0-AD08-6814519FF2AE}"/>
            </a:ext>
          </a:extLst>
        </xdr:cNvPr>
        <xdr:cNvSpPr txBox="1"/>
      </xdr:nvSpPr>
      <xdr:spPr>
        <a:xfrm>
          <a:off x="3463290" y="12630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5" name="TextBox 4">
          <a:extLst>
            <a:ext uri="{FF2B5EF4-FFF2-40B4-BE49-F238E27FC236}">
              <a16:creationId xmlns:a16="http://schemas.microsoft.com/office/drawing/2014/main" id="{A4A466B7-2F1D-47FB-92AE-66CA402351EA}"/>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6" name="TextBox 5">
          <a:extLst>
            <a:ext uri="{FF2B5EF4-FFF2-40B4-BE49-F238E27FC236}">
              <a16:creationId xmlns:a16="http://schemas.microsoft.com/office/drawing/2014/main" id="{658227FD-8085-44D5-93A4-137EF808C190}"/>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7" name="TextBox 6">
          <a:extLst>
            <a:ext uri="{FF2B5EF4-FFF2-40B4-BE49-F238E27FC236}">
              <a16:creationId xmlns:a16="http://schemas.microsoft.com/office/drawing/2014/main" id="{235E0EF9-F00A-4DF7-A3C1-655212A4F220}"/>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8" name="TextBox 7">
          <a:extLst>
            <a:ext uri="{FF2B5EF4-FFF2-40B4-BE49-F238E27FC236}">
              <a16:creationId xmlns:a16="http://schemas.microsoft.com/office/drawing/2014/main" id="{085BE428-80F2-48D9-A08C-E8081BF8946D}"/>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9" name="TextBox 8">
          <a:extLst>
            <a:ext uri="{FF2B5EF4-FFF2-40B4-BE49-F238E27FC236}">
              <a16:creationId xmlns:a16="http://schemas.microsoft.com/office/drawing/2014/main" id="{0E0B8DA4-15FE-4FEF-8893-771FCCB3878C}"/>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10" name="TextBox 9">
          <a:extLst>
            <a:ext uri="{FF2B5EF4-FFF2-40B4-BE49-F238E27FC236}">
              <a16:creationId xmlns:a16="http://schemas.microsoft.com/office/drawing/2014/main" id="{C022A764-4CF5-48BF-A7FA-89A97A55034A}"/>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11" name="TextBox 10">
          <a:extLst>
            <a:ext uri="{FF2B5EF4-FFF2-40B4-BE49-F238E27FC236}">
              <a16:creationId xmlns:a16="http://schemas.microsoft.com/office/drawing/2014/main" id="{7BABE6B8-3997-4FEE-A0ED-45E75C2A1224}"/>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12" name="TextBox 11">
          <a:extLst>
            <a:ext uri="{FF2B5EF4-FFF2-40B4-BE49-F238E27FC236}">
              <a16:creationId xmlns:a16="http://schemas.microsoft.com/office/drawing/2014/main" id="{D6CAE2EF-5E7D-43AA-9453-80C5CCD55880}"/>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3" name="TextBox 12">
          <a:extLst>
            <a:ext uri="{FF2B5EF4-FFF2-40B4-BE49-F238E27FC236}">
              <a16:creationId xmlns:a16="http://schemas.microsoft.com/office/drawing/2014/main" id="{A3719154-2E39-4AE8-94E8-C82ED00809E2}"/>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4" name="TextBox 13">
          <a:extLst>
            <a:ext uri="{FF2B5EF4-FFF2-40B4-BE49-F238E27FC236}">
              <a16:creationId xmlns:a16="http://schemas.microsoft.com/office/drawing/2014/main" id="{4452B071-851D-4B6C-87CD-DCD38B0D79DB}"/>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61</xdr:row>
      <xdr:rowOff>0</xdr:rowOff>
    </xdr:from>
    <xdr:ext cx="184731" cy="264560"/>
    <xdr:sp macro="" textlink="">
      <xdr:nvSpPr>
        <xdr:cNvPr id="15" name="TextBox 14">
          <a:extLst>
            <a:ext uri="{FF2B5EF4-FFF2-40B4-BE49-F238E27FC236}">
              <a16:creationId xmlns:a16="http://schemas.microsoft.com/office/drawing/2014/main" id="{86069201-7275-45E2-9B84-B50DA44196DF}"/>
            </a:ext>
          </a:extLst>
        </xdr:cNvPr>
        <xdr:cNvSpPr txBox="1"/>
      </xdr:nvSpPr>
      <xdr:spPr>
        <a:xfrm>
          <a:off x="518160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16" name="TextBox 15">
          <a:extLst>
            <a:ext uri="{FF2B5EF4-FFF2-40B4-BE49-F238E27FC236}">
              <a16:creationId xmlns:a16="http://schemas.microsoft.com/office/drawing/2014/main" id="{A2F7C8AE-F131-4D22-A408-64092E5E3763}"/>
            </a:ext>
          </a:extLst>
        </xdr:cNvPr>
        <xdr:cNvSpPr txBox="1"/>
      </xdr:nvSpPr>
      <xdr:spPr>
        <a:xfrm>
          <a:off x="518160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63</xdr:row>
      <xdr:rowOff>0</xdr:rowOff>
    </xdr:from>
    <xdr:ext cx="184731" cy="303466"/>
    <xdr:sp macro="" textlink="">
      <xdr:nvSpPr>
        <xdr:cNvPr id="17" name="TextBox 16">
          <a:extLst>
            <a:ext uri="{FF2B5EF4-FFF2-40B4-BE49-F238E27FC236}">
              <a16:creationId xmlns:a16="http://schemas.microsoft.com/office/drawing/2014/main" id="{F9BE3236-85DC-4814-9AAD-35E9710280E6}"/>
            </a:ext>
          </a:extLst>
        </xdr:cNvPr>
        <xdr:cNvSpPr txBox="1"/>
      </xdr:nvSpPr>
      <xdr:spPr>
        <a:xfrm>
          <a:off x="518160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264560"/>
    <xdr:sp macro="" textlink="">
      <xdr:nvSpPr>
        <xdr:cNvPr id="18" name="TextBox 17">
          <a:extLst>
            <a:ext uri="{FF2B5EF4-FFF2-40B4-BE49-F238E27FC236}">
              <a16:creationId xmlns:a16="http://schemas.microsoft.com/office/drawing/2014/main" id="{710732E2-3638-4617-9D00-1A391AFDFA1E}"/>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264560"/>
    <xdr:sp macro="" textlink="">
      <xdr:nvSpPr>
        <xdr:cNvPr id="19" name="TextBox 18">
          <a:extLst>
            <a:ext uri="{FF2B5EF4-FFF2-40B4-BE49-F238E27FC236}">
              <a16:creationId xmlns:a16="http://schemas.microsoft.com/office/drawing/2014/main" id="{1318A894-947A-4ECA-B936-942BEB46701C}"/>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20" name="TextBox 19">
          <a:extLst>
            <a:ext uri="{FF2B5EF4-FFF2-40B4-BE49-F238E27FC236}">
              <a16:creationId xmlns:a16="http://schemas.microsoft.com/office/drawing/2014/main" id="{36D06B41-A646-4C53-A329-3508D8B33677}"/>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21" name="TextBox 20">
          <a:extLst>
            <a:ext uri="{FF2B5EF4-FFF2-40B4-BE49-F238E27FC236}">
              <a16:creationId xmlns:a16="http://schemas.microsoft.com/office/drawing/2014/main" id="{C825B1DC-8876-4E23-84A8-8FD75724122A}"/>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22" name="TextBox 21">
          <a:extLst>
            <a:ext uri="{FF2B5EF4-FFF2-40B4-BE49-F238E27FC236}">
              <a16:creationId xmlns:a16="http://schemas.microsoft.com/office/drawing/2014/main" id="{C7B43E94-BC6D-487D-8AAB-177FED72CC47}"/>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23" name="TextBox 22">
          <a:extLst>
            <a:ext uri="{FF2B5EF4-FFF2-40B4-BE49-F238E27FC236}">
              <a16:creationId xmlns:a16="http://schemas.microsoft.com/office/drawing/2014/main" id="{9EB99332-EF21-4059-A816-1564C0EDC054}"/>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4" name="TextBox 23">
          <a:extLst>
            <a:ext uri="{FF2B5EF4-FFF2-40B4-BE49-F238E27FC236}">
              <a16:creationId xmlns:a16="http://schemas.microsoft.com/office/drawing/2014/main" id="{D9DA43C8-B56B-441B-9594-65BC72762819}"/>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5" name="TextBox 24">
          <a:extLst>
            <a:ext uri="{FF2B5EF4-FFF2-40B4-BE49-F238E27FC236}">
              <a16:creationId xmlns:a16="http://schemas.microsoft.com/office/drawing/2014/main" id="{2C387577-3EFF-4B7B-8429-9BB84234DC7F}"/>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6" name="TextBox 25">
          <a:extLst>
            <a:ext uri="{FF2B5EF4-FFF2-40B4-BE49-F238E27FC236}">
              <a16:creationId xmlns:a16="http://schemas.microsoft.com/office/drawing/2014/main" id="{8940679A-D4E4-4753-B5E5-72759AEBAE46}"/>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7" name="TextBox 26">
          <a:extLst>
            <a:ext uri="{FF2B5EF4-FFF2-40B4-BE49-F238E27FC236}">
              <a16:creationId xmlns:a16="http://schemas.microsoft.com/office/drawing/2014/main" id="{D7491399-C17B-4668-89AD-8F7D1D4F932C}"/>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61</xdr:row>
      <xdr:rowOff>0</xdr:rowOff>
    </xdr:from>
    <xdr:ext cx="184731" cy="264560"/>
    <xdr:sp macro="" textlink="">
      <xdr:nvSpPr>
        <xdr:cNvPr id="28" name="TextBox 27">
          <a:extLst>
            <a:ext uri="{FF2B5EF4-FFF2-40B4-BE49-F238E27FC236}">
              <a16:creationId xmlns:a16="http://schemas.microsoft.com/office/drawing/2014/main" id="{4A9F7DE2-CD8D-4094-9B6A-86010A6F7388}"/>
            </a:ext>
          </a:extLst>
        </xdr:cNvPr>
        <xdr:cNvSpPr txBox="1"/>
      </xdr:nvSpPr>
      <xdr:spPr>
        <a:xfrm>
          <a:off x="61150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29" name="TextBox 28">
          <a:extLst>
            <a:ext uri="{FF2B5EF4-FFF2-40B4-BE49-F238E27FC236}">
              <a16:creationId xmlns:a16="http://schemas.microsoft.com/office/drawing/2014/main" id="{FAE34B84-2339-4455-9ADD-71C502041391}"/>
            </a:ext>
          </a:extLst>
        </xdr:cNvPr>
        <xdr:cNvSpPr txBox="1"/>
      </xdr:nvSpPr>
      <xdr:spPr>
        <a:xfrm>
          <a:off x="611505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63</xdr:row>
      <xdr:rowOff>0</xdr:rowOff>
    </xdr:from>
    <xdr:ext cx="184731" cy="303466"/>
    <xdr:sp macro="" textlink="">
      <xdr:nvSpPr>
        <xdr:cNvPr id="30" name="TextBox 29">
          <a:extLst>
            <a:ext uri="{FF2B5EF4-FFF2-40B4-BE49-F238E27FC236}">
              <a16:creationId xmlns:a16="http://schemas.microsoft.com/office/drawing/2014/main" id="{3184D751-7FEA-4DC6-88DC-7696E03075E9}"/>
            </a:ext>
          </a:extLst>
        </xdr:cNvPr>
        <xdr:cNvSpPr txBox="1"/>
      </xdr:nvSpPr>
      <xdr:spPr>
        <a:xfrm>
          <a:off x="611505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264560"/>
    <xdr:sp macro="" textlink="">
      <xdr:nvSpPr>
        <xdr:cNvPr id="31" name="TextBox 30">
          <a:extLst>
            <a:ext uri="{FF2B5EF4-FFF2-40B4-BE49-F238E27FC236}">
              <a16:creationId xmlns:a16="http://schemas.microsoft.com/office/drawing/2014/main" id="{E852ED13-8A40-433C-98AF-AF505B3A333A}"/>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264560"/>
    <xdr:sp macro="" textlink="">
      <xdr:nvSpPr>
        <xdr:cNvPr id="32" name="TextBox 31">
          <a:extLst>
            <a:ext uri="{FF2B5EF4-FFF2-40B4-BE49-F238E27FC236}">
              <a16:creationId xmlns:a16="http://schemas.microsoft.com/office/drawing/2014/main" id="{76FD41C2-0587-4A0D-BB1C-99703515F649}"/>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33" name="TextBox 32">
          <a:extLst>
            <a:ext uri="{FF2B5EF4-FFF2-40B4-BE49-F238E27FC236}">
              <a16:creationId xmlns:a16="http://schemas.microsoft.com/office/drawing/2014/main" id="{975B8110-D457-4E2C-A126-255E8D70C366}"/>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34" name="TextBox 33">
          <a:extLst>
            <a:ext uri="{FF2B5EF4-FFF2-40B4-BE49-F238E27FC236}">
              <a16:creationId xmlns:a16="http://schemas.microsoft.com/office/drawing/2014/main" id="{4B3D618A-86A7-414D-AC02-1B2D85B03966}"/>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35" name="TextBox 34">
          <a:extLst>
            <a:ext uri="{FF2B5EF4-FFF2-40B4-BE49-F238E27FC236}">
              <a16:creationId xmlns:a16="http://schemas.microsoft.com/office/drawing/2014/main" id="{F633D460-226B-4EDE-9652-A02A601CB5D3}"/>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36" name="TextBox 35">
          <a:extLst>
            <a:ext uri="{FF2B5EF4-FFF2-40B4-BE49-F238E27FC236}">
              <a16:creationId xmlns:a16="http://schemas.microsoft.com/office/drawing/2014/main" id="{92BB9467-8915-45C8-B1DA-2198C440967E}"/>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7" name="TextBox 36">
          <a:extLst>
            <a:ext uri="{FF2B5EF4-FFF2-40B4-BE49-F238E27FC236}">
              <a16:creationId xmlns:a16="http://schemas.microsoft.com/office/drawing/2014/main" id="{81A8EA30-A330-47E1-82F5-5458BDF50202}"/>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8" name="TextBox 37">
          <a:extLst>
            <a:ext uri="{FF2B5EF4-FFF2-40B4-BE49-F238E27FC236}">
              <a16:creationId xmlns:a16="http://schemas.microsoft.com/office/drawing/2014/main" id="{D78C8A66-6B79-40CF-B95C-CDFC07EA066B}"/>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9" name="TextBox 38">
          <a:extLst>
            <a:ext uri="{FF2B5EF4-FFF2-40B4-BE49-F238E27FC236}">
              <a16:creationId xmlns:a16="http://schemas.microsoft.com/office/drawing/2014/main" id="{59CE7017-64E8-4AA0-B195-F2E58A0F8A7A}"/>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40" name="TextBox 39">
          <a:extLst>
            <a:ext uri="{FF2B5EF4-FFF2-40B4-BE49-F238E27FC236}">
              <a16:creationId xmlns:a16="http://schemas.microsoft.com/office/drawing/2014/main" id="{CBCADB8C-ECE1-4A7F-B46C-644E7F8EBAF7}"/>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61</xdr:row>
      <xdr:rowOff>0</xdr:rowOff>
    </xdr:from>
    <xdr:ext cx="192763" cy="264560"/>
    <xdr:sp macro="" textlink="">
      <xdr:nvSpPr>
        <xdr:cNvPr id="41" name="TextBox 40">
          <a:extLst>
            <a:ext uri="{FF2B5EF4-FFF2-40B4-BE49-F238E27FC236}">
              <a16:creationId xmlns:a16="http://schemas.microsoft.com/office/drawing/2014/main" id="{4D1DE378-65AE-4AAA-BFE9-2C57DF381509}"/>
            </a:ext>
          </a:extLst>
        </xdr:cNvPr>
        <xdr:cNvSpPr txBox="1"/>
      </xdr:nvSpPr>
      <xdr:spPr>
        <a:xfrm>
          <a:off x="51777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61</xdr:row>
      <xdr:rowOff>0</xdr:rowOff>
    </xdr:from>
    <xdr:ext cx="192763" cy="264560"/>
    <xdr:sp macro="" textlink="">
      <xdr:nvSpPr>
        <xdr:cNvPr id="42" name="TextBox 41">
          <a:extLst>
            <a:ext uri="{FF2B5EF4-FFF2-40B4-BE49-F238E27FC236}">
              <a16:creationId xmlns:a16="http://schemas.microsoft.com/office/drawing/2014/main" id="{91229F2A-5C63-4E05-B7E0-2E243C5E207A}"/>
            </a:ext>
          </a:extLst>
        </xdr:cNvPr>
        <xdr:cNvSpPr txBox="1"/>
      </xdr:nvSpPr>
      <xdr:spPr>
        <a:xfrm>
          <a:off x="611124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61</xdr:row>
      <xdr:rowOff>0</xdr:rowOff>
    </xdr:from>
    <xdr:ext cx="192763" cy="264560"/>
    <xdr:sp macro="" textlink="">
      <xdr:nvSpPr>
        <xdr:cNvPr id="43" name="TextBox 42">
          <a:extLst>
            <a:ext uri="{FF2B5EF4-FFF2-40B4-BE49-F238E27FC236}">
              <a16:creationId xmlns:a16="http://schemas.microsoft.com/office/drawing/2014/main" id="{F452FD20-8030-4671-9C83-EF0FBFE84902}"/>
            </a:ext>
          </a:extLst>
        </xdr:cNvPr>
        <xdr:cNvSpPr txBox="1"/>
      </xdr:nvSpPr>
      <xdr:spPr>
        <a:xfrm>
          <a:off x="71970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62</xdr:row>
      <xdr:rowOff>0</xdr:rowOff>
    </xdr:from>
    <xdr:ext cx="183125" cy="264560"/>
    <xdr:sp macro="" textlink="">
      <xdr:nvSpPr>
        <xdr:cNvPr id="44" name="TextBox 43">
          <a:extLst>
            <a:ext uri="{FF2B5EF4-FFF2-40B4-BE49-F238E27FC236}">
              <a16:creationId xmlns:a16="http://schemas.microsoft.com/office/drawing/2014/main" id="{3873919D-BD72-4207-909D-3C4BE3A1243A}"/>
            </a:ext>
          </a:extLst>
        </xdr:cNvPr>
        <xdr:cNvSpPr txBox="1"/>
      </xdr:nvSpPr>
      <xdr:spPr>
        <a:xfrm>
          <a:off x="3472815" y="12468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62</xdr:row>
      <xdr:rowOff>0</xdr:rowOff>
    </xdr:from>
    <xdr:ext cx="184731" cy="271710"/>
    <xdr:sp macro="" textlink="">
      <xdr:nvSpPr>
        <xdr:cNvPr id="45" name="TextBox 44">
          <a:extLst>
            <a:ext uri="{FF2B5EF4-FFF2-40B4-BE49-F238E27FC236}">
              <a16:creationId xmlns:a16="http://schemas.microsoft.com/office/drawing/2014/main" id="{7EFF0137-9834-4BF4-B5A9-01B4678C13EF}"/>
            </a:ext>
          </a:extLst>
        </xdr:cNvPr>
        <xdr:cNvSpPr txBox="1"/>
      </xdr:nvSpPr>
      <xdr:spPr>
        <a:xfrm>
          <a:off x="655320" y="12468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3139440</xdr:colOff>
      <xdr:row>63</xdr:row>
      <xdr:rowOff>0</xdr:rowOff>
    </xdr:from>
    <xdr:ext cx="192763" cy="264560"/>
    <xdr:sp macro="" textlink="">
      <xdr:nvSpPr>
        <xdr:cNvPr id="2" name="TextBox 1">
          <a:extLst>
            <a:ext uri="{FF2B5EF4-FFF2-40B4-BE49-F238E27FC236}">
              <a16:creationId xmlns:a16="http://schemas.microsoft.com/office/drawing/2014/main" id="{360467E0-C248-4C4C-96A8-E5B33DD8EFF5}"/>
            </a:ext>
          </a:extLst>
        </xdr:cNvPr>
        <xdr:cNvSpPr txBox="1"/>
      </xdr:nvSpPr>
      <xdr:spPr>
        <a:xfrm>
          <a:off x="350139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3" name="TextBox 2">
          <a:extLst>
            <a:ext uri="{FF2B5EF4-FFF2-40B4-BE49-F238E27FC236}">
              <a16:creationId xmlns:a16="http://schemas.microsoft.com/office/drawing/2014/main" id="{E43DB491-E2D5-44A9-9C28-93A8342324AB}"/>
            </a:ext>
          </a:extLst>
        </xdr:cNvPr>
        <xdr:cNvSpPr txBox="1"/>
      </xdr:nvSpPr>
      <xdr:spPr>
        <a:xfrm>
          <a:off x="3501390" y="1473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303466"/>
    <xdr:sp macro="" textlink="">
      <xdr:nvSpPr>
        <xdr:cNvPr id="4" name="TextBox 3">
          <a:extLst>
            <a:ext uri="{FF2B5EF4-FFF2-40B4-BE49-F238E27FC236}">
              <a16:creationId xmlns:a16="http://schemas.microsoft.com/office/drawing/2014/main" id="{422916C0-AF64-495B-AD50-CCB4E702CD5B}"/>
            </a:ext>
          </a:extLst>
        </xdr:cNvPr>
        <xdr:cNvSpPr txBox="1"/>
      </xdr:nvSpPr>
      <xdr:spPr>
        <a:xfrm>
          <a:off x="3501390" y="148971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 name="TextBox 4">
          <a:extLst>
            <a:ext uri="{FF2B5EF4-FFF2-40B4-BE49-F238E27FC236}">
              <a16:creationId xmlns:a16="http://schemas.microsoft.com/office/drawing/2014/main" id="{4503109D-AD9B-4F02-8923-F3FC9D10D699}"/>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6" name="TextBox 5">
          <a:extLst>
            <a:ext uri="{FF2B5EF4-FFF2-40B4-BE49-F238E27FC236}">
              <a16:creationId xmlns:a16="http://schemas.microsoft.com/office/drawing/2014/main" id="{4F429747-C0E5-45F0-868A-56A46018F606}"/>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7" name="TextBox 6">
          <a:extLst>
            <a:ext uri="{FF2B5EF4-FFF2-40B4-BE49-F238E27FC236}">
              <a16:creationId xmlns:a16="http://schemas.microsoft.com/office/drawing/2014/main" id="{F2DBB26F-B52C-4BB5-8224-981781AA829C}"/>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8" name="TextBox 7">
          <a:extLst>
            <a:ext uri="{FF2B5EF4-FFF2-40B4-BE49-F238E27FC236}">
              <a16:creationId xmlns:a16="http://schemas.microsoft.com/office/drawing/2014/main" id="{B2E66BCC-1177-464F-B18B-D2B812A809F7}"/>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9" name="TextBox 8">
          <a:extLst>
            <a:ext uri="{FF2B5EF4-FFF2-40B4-BE49-F238E27FC236}">
              <a16:creationId xmlns:a16="http://schemas.microsoft.com/office/drawing/2014/main" id="{62654315-2D52-4E98-948C-024BAE128621}"/>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0" name="TextBox 9">
          <a:extLst>
            <a:ext uri="{FF2B5EF4-FFF2-40B4-BE49-F238E27FC236}">
              <a16:creationId xmlns:a16="http://schemas.microsoft.com/office/drawing/2014/main" id="{A22CEFB0-6B5F-4BCA-B714-DF02657E0948}"/>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 name="TextBox 10">
          <a:extLst>
            <a:ext uri="{FF2B5EF4-FFF2-40B4-BE49-F238E27FC236}">
              <a16:creationId xmlns:a16="http://schemas.microsoft.com/office/drawing/2014/main" id="{BB6B1659-2602-4A8D-BF6E-AC56E371E924}"/>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2" name="TextBox 11">
          <a:extLst>
            <a:ext uri="{FF2B5EF4-FFF2-40B4-BE49-F238E27FC236}">
              <a16:creationId xmlns:a16="http://schemas.microsoft.com/office/drawing/2014/main" id="{9FA07C08-903F-4B40-8094-B868FDCB0395}"/>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3" name="TextBox 12">
          <a:extLst>
            <a:ext uri="{FF2B5EF4-FFF2-40B4-BE49-F238E27FC236}">
              <a16:creationId xmlns:a16="http://schemas.microsoft.com/office/drawing/2014/main" id="{504BC3E3-F593-4992-9D80-E0EB774911A9}"/>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4" name="TextBox 13">
          <a:extLst>
            <a:ext uri="{FF2B5EF4-FFF2-40B4-BE49-F238E27FC236}">
              <a16:creationId xmlns:a16="http://schemas.microsoft.com/office/drawing/2014/main" id="{66616E9C-E542-4DDF-903A-AC760229F806}"/>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15" name="TextBox 14">
          <a:extLst>
            <a:ext uri="{FF2B5EF4-FFF2-40B4-BE49-F238E27FC236}">
              <a16:creationId xmlns:a16="http://schemas.microsoft.com/office/drawing/2014/main" id="{326FD50E-B6C8-48EE-93A9-8805046739F5}"/>
            </a:ext>
          </a:extLst>
        </xdr:cNvPr>
        <xdr:cNvSpPr txBox="1"/>
      </xdr:nvSpPr>
      <xdr:spPr>
        <a:xfrm>
          <a:off x="6010275"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16" name="TextBox 15">
          <a:extLst>
            <a:ext uri="{FF2B5EF4-FFF2-40B4-BE49-F238E27FC236}">
              <a16:creationId xmlns:a16="http://schemas.microsoft.com/office/drawing/2014/main" id="{7C664F5C-81CF-4496-87AE-AB0A4EC8ACA6}"/>
            </a:ext>
          </a:extLst>
        </xdr:cNvPr>
        <xdr:cNvSpPr txBox="1"/>
      </xdr:nvSpPr>
      <xdr:spPr>
        <a:xfrm>
          <a:off x="6010275"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303466"/>
    <xdr:sp macro="" textlink="">
      <xdr:nvSpPr>
        <xdr:cNvPr id="17" name="TextBox 16">
          <a:extLst>
            <a:ext uri="{FF2B5EF4-FFF2-40B4-BE49-F238E27FC236}">
              <a16:creationId xmlns:a16="http://schemas.microsoft.com/office/drawing/2014/main" id="{8E007F2D-E813-429F-B6A5-F747548038DD}"/>
            </a:ext>
          </a:extLst>
        </xdr:cNvPr>
        <xdr:cNvSpPr txBox="1"/>
      </xdr:nvSpPr>
      <xdr:spPr>
        <a:xfrm>
          <a:off x="6010275"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8" name="TextBox 17">
          <a:extLst>
            <a:ext uri="{FF2B5EF4-FFF2-40B4-BE49-F238E27FC236}">
              <a16:creationId xmlns:a16="http://schemas.microsoft.com/office/drawing/2014/main" id="{8F67D4A0-0F6B-4916-809C-D4D50A88E314}"/>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9" name="TextBox 18">
          <a:extLst>
            <a:ext uri="{FF2B5EF4-FFF2-40B4-BE49-F238E27FC236}">
              <a16:creationId xmlns:a16="http://schemas.microsoft.com/office/drawing/2014/main" id="{3A764CDD-CB49-4F75-8745-69D5692133F6}"/>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0" name="TextBox 19">
          <a:extLst>
            <a:ext uri="{FF2B5EF4-FFF2-40B4-BE49-F238E27FC236}">
              <a16:creationId xmlns:a16="http://schemas.microsoft.com/office/drawing/2014/main" id="{6B8CD234-C4A9-49AD-AB31-0F80BA618AAB}"/>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1" name="TextBox 20">
          <a:extLst>
            <a:ext uri="{FF2B5EF4-FFF2-40B4-BE49-F238E27FC236}">
              <a16:creationId xmlns:a16="http://schemas.microsoft.com/office/drawing/2014/main" id="{00E53904-CBE7-45B2-B2F4-CF0D9FB7F802}"/>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2" name="TextBox 21">
          <a:extLst>
            <a:ext uri="{FF2B5EF4-FFF2-40B4-BE49-F238E27FC236}">
              <a16:creationId xmlns:a16="http://schemas.microsoft.com/office/drawing/2014/main" id="{0DB38395-B87F-4875-83CC-E67B3D200F20}"/>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3" name="TextBox 22">
          <a:extLst>
            <a:ext uri="{FF2B5EF4-FFF2-40B4-BE49-F238E27FC236}">
              <a16:creationId xmlns:a16="http://schemas.microsoft.com/office/drawing/2014/main" id="{59C581B3-9438-4834-80EF-F75EAD7DB545}"/>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4" name="TextBox 23">
          <a:extLst>
            <a:ext uri="{FF2B5EF4-FFF2-40B4-BE49-F238E27FC236}">
              <a16:creationId xmlns:a16="http://schemas.microsoft.com/office/drawing/2014/main" id="{EF82B268-0796-41E4-8774-6813746BBBFC}"/>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5" name="TextBox 24">
          <a:extLst>
            <a:ext uri="{FF2B5EF4-FFF2-40B4-BE49-F238E27FC236}">
              <a16:creationId xmlns:a16="http://schemas.microsoft.com/office/drawing/2014/main" id="{E6E8BAFD-5D2A-4C0B-BB1B-EA5021D94ED7}"/>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6" name="TextBox 25">
          <a:extLst>
            <a:ext uri="{FF2B5EF4-FFF2-40B4-BE49-F238E27FC236}">
              <a16:creationId xmlns:a16="http://schemas.microsoft.com/office/drawing/2014/main" id="{501723FA-4FF9-44CA-8E55-D3A020687ED0}"/>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7" name="TextBox 26">
          <a:extLst>
            <a:ext uri="{FF2B5EF4-FFF2-40B4-BE49-F238E27FC236}">
              <a16:creationId xmlns:a16="http://schemas.microsoft.com/office/drawing/2014/main" id="{D547D17B-849B-4998-9099-CBBA182E27E4}"/>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28" name="TextBox 27">
          <a:extLst>
            <a:ext uri="{FF2B5EF4-FFF2-40B4-BE49-F238E27FC236}">
              <a16:creationId xmlns:a16="http://schemas.microsoft.com/office/drawing/2014/main" id="{FC6B7F9D-EB43-44DC-803A-5E96271C4167}"/>
            </a:ext>
          </a:extLst>
        </xdr:cNvPr>
        <xdr:cNvSpPr txBox="1"/>
      </xdr:nvSpPr>
      <xdr:spPr>
        <a:xfrm>
          <a:off x="798195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29" name="TextBox 28">
          <a:extLst>
            <a:ext uri="{FF2B5EF4-FFF2-40B4-BE49-F238E27FC236}">
              <a16:creationId xmlns:a16="http://schemas.microsoft.com/office/drawing/2014/main" id="{5E80FDBF-0F78-4F9A-A2A4-36E109AEBD74}"/>
            </a:ext>
          </a:extLst>
        </xdr:cNvPr>
        <xdr:cNvSpPr txBox="1"/>
      </xdr:nvSpPr>
      <xdr:spPr>
        <a:xfrm>
          <a:off x="7981950"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303466"/>
    <xdr:sp macro="" textlink="">
      <xdr:nvSpPr>
        <xdr:cNvPr id="30" name="TextBox 29">
          <a:extLst>
            <a:ext uri="{FF2B5EF4-FFF2-40B4-BE49-F238E27FC236}">
              <a16:creationId xmlns:a16="http://schemas.microsoft.com/office/drawing/2014/main" id="{3E25E0CE-1981-45A2-898E-234383386C5A}"/>
            </a:ext>
          </a:extLst>
        </xdr:cNvPr>
        <xdr:cNvSpPr txBox="1"/>
      </xdr:nvSpPr>
      <xdr:spPr>
        <a:xfrm>
          <a:off x="7981950"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1" name="TextBox 30">
          <a:extLst>
            <a:ext uri="{FF2B5EF4-FFF2-40B4-BE49-F238E27FC236}">
              <a16:creationId xmlns:a16="http://schemas.microsoft.com/office/drawing/2014/main" id="{4CE863BE-EDD5-41F0-A51A-55B826E23106}"/>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2" name="TextBox 31">
          <a:extLst>
            <a:ext uri="{FF2B5EF4-FFF2-40B4-BE49-F238E27FC236}">
              <a16:creationId xmlns:a16="http://schemas.microsoft.com/office/drawing/2014/main" id="{38592D1A-1C59-426E-90E6-68A7CF540AB3}"/>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3" name="TextBox 32">
          <a:extLst>
            <a:ext uri="{FF2B5EF4-FFF2-40B4-BE49-F238E27FC236}">
              <a16:creationId xmlns:a16="http://schemas.microsoft.com/office/drawing/2014/main" id="{B1EE150E-C4CB-4528-99E5-BF8E57C37368}"/>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4" name="TextBox 33">
          <a:extLst>
            <a:ext uri="{FF2B5EF4-FFF2-40B4-BE49-F238E27FC236}">
              <a16:creationId xmlns:a16="http://schemas.microsoft.com/office/drawing/2014/main" id="{5B0F5F35-EBF0-4085-AC25-CD21465300BA}"/>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5" name="TextBox 34">
          <a:extLst>
            <a:ext uri="{FF2B5EF4-FFF2-40B4-BE49-F238E27FC236}">
              <a16:creationId xmlns:a16="http://schemas.microsoft.com/office/drawing/2014/main" id="{E1BE115B-5355-4F30-9161-1310EA65E38E}"/>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6" name="TextBox 35">
          <a:extLst>
            <a:ext uri="{FF2B5EF4-FFF2-40B4-BE49-F238E27FC236}">
              <a16:creationId xmlns:a16="http://schemas.microsoft.com/office/drawing/2014/main" id="{B15F68F7-0A0F-4A00-A656-F257AB1C1553}"/>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7" name="TextBox 36">
          <a:extLst>
            <a:ext uri="{FF2B5EF4-FFF2-40B4-BE49-F238E27FC236}">
              <a16:creationId xmlns:a16="http://schemas.microsoft.com/office/drawing/2014/main" id="{EF4BAA96-DC84-4E52-B1D4-78B501AE315E}"/>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8" name="TextBox 37">
          <a:extLst>
            <a:ext uri="{FF2B5EF4-FFF2-40B4-BE49-F238E27FC236}">
              <a16:creationId xmlns:a16="http://schemas.microsoft.com/office/drawing/2014/main" id="{BB02F34E-2491-450A-8BA2-33D6F1FFEE65}"/>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9" name="TextBox 38">
          <a:extLst>
            <a:ext uri="{FF2B5EF4-FFF2-40B4-BE49-F238E27FC236}">
              <a16:creationId xmlns:a16="http://schemas.microsoft.com/office/drawing/2014/main" id="{2E1F450B-8735-4262-809C-3586ED5A64E9}"/>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40" name="TextBox 39">
          <a:extLst>
            <a:ext uri="{FF2B5EF4-FFF2-40B4-BE49-F238E27FC236}">
              <a16:creationId xmlns:a16="http://schemas.microsoft.com/office/drawing/2014/main" id="{AC5143B6-72BD-4891-B71B-977F6BDC9EDE}"/>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63</xdr:row>
      <xdr:rowOff>0</xdr:rowOff>
    </xdr:from>
    <xdr:ext cx="192763" cy="264560"/>
    <xdr:sp macro="" textlink="">
      <xdr:nvSpPr>
        <xdr:cNvPr id="41" name="TextBox 40">
          <a:extLst>
            <a:ext uri="{FF2B5EF4-FFF2-40B4-BE49-F238E27FC236}">
              <a16:creationId xmlns:a16="http://schemas.microsoft.com/office/drawing/2014/main" id="{2A4EC5F2-76BF-419D-8A0D-A33A6A218B1B}"/>
            </a:ext>
          </a:extLst>
        </xdr:cNvPr>
        <xdr:cNvSpPr txBox="1"/>
      </xdr:nvSpPr>
      <xdr:spPr>
        <a:xfrm>
          <a:off x="6006465"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63</xdr:row>
      <xdr:rowOff>0</xdr:rowOff>
    </xdr:from>
    <xdr:ext cx="192763" cy="264560"/>
    <xdr:sp macro="" textlink="">
      <xdr:nvSpPr>
        <xdr:cNvPr id="42" name="TextBox 41">
          <a:extLst>
            <a:ext uri="{FF2B5EF4-FFF2-40B4-BE49-F238E27FC236}">
              <a16:creationId xmlns:a16="http://schemas.microsoft.com/office/drawing/2014/main" id="{4E015554-9D64-4F8D-97D9-C2B5C9CA79EE}"/>
            </a:ext>
          </a:extLst>
        </xdr:cNvPr>
        <xdr:cNvSpPr txBox="1"/>
      </xdr:nvSpPr>
      <xdr:spPr>
        <a:xfrm>
          <a:off x="79781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63</xdr:row>
      <xdr:rowOff>0</xdr:rowOff>
    </xdr:from>
    <xdr:ext cx="192763" cy="264560"/>
    <xdr:sp macro="" textlink="">
      <xdr:nvSpPr>
        <xdr:cNvPr id="43" name="TextBox 42">
          <a:extLst>
            <a:ext uri="{FF2B5EF4-FFF2-40B4-BE49-F238E27FC236}">
              <a16:creationId xmlns:a16="http://schemas.microsoft.com/office/drawing/2014/main" id="{DB12B686-B587-4DE5-A7AE-B22D04909204}"/>
            </a:ext>
          </a:extLst>
        </xdr:cNvPr>
        <xdr:cNvSpPr txBox="1"/>
      </xdr:nvSpPr>
      <xdr:spPr>
        <a:xfrm>
          <a:off x="91592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64</xdr:row>
      <xdr:rowOff>0</xdr:rowOff>
    </xdr:from>
    <xdr:ext cx="183125" cy="264560"/>
    <xdr:sp macro="" textlink="">
      <xdr:nvSpPr>
        <xdr:cNvPr id="44" name="TextBox 43">
          <a:extLst>
            <a:ext uri="{FF2B5EF4-FFF2-40B4-BE49-F238E27FC236}">
              <a16:creationId xmlns:a16="http://schemas.microsoft.com/office/drawing/2014/main" id="{979FEF6F-15B7-4941-BD3E-212F414BB91D}"/>
            </a:ext>
          </a:extLst>
        </xdr:cNvPr>
        <xdr:cNvSpPr txBox="1"/>
      </xdr:nvSpPr>
      <xdr:spPr>
        <a:xfrm>
          <a:off x="3510915" y="14735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64</xdr:row>
      <xdr:rowOff>0</xdr:rowOff>
    </xdr:from>
    <xdr:ext cx="184731" cy="271710"/>
    <xdr:sp macro="" textlink="">
      <xdr:nvSpPr>
        <xdr:cNvPr id="45" name="TextBox 44">
          <a:extLst>
            <a:ext uri="{FF2B5EF4-FFF2-40B4-BE49-F238E27FC236}">
              <a16:creationId xmlns:a16="http://schemas.microsoft.com/office/drawing/2014/main" id="{789A08DE-A45A-48DA-A3D8-344A4C53D7F0}"/>
            </a:ext>
          </a:extLst>
        </xdr:cNvPr>
        <xdr:cNvSpPr txBox="1"/>
      </xdr:nvSpPr>
      <xdr:spPr>
        <a:xfrm>
          <a:off x="693420" y="14735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74</xdr:row>
      <xdr:rowOff>0</xdr:rowOff>
    </xdr:from>
    <xdr:ext cx="184731" cy="264560"/>
    <xdr:sp macro="" textlink="">
      <xdr:nvSpPr>
        <xdr:cNvPr id="112" name="TextBox 111">
          <a:extLst>
            <a:ext uri="{FF2B5EF4-FFF2-40B4-BE49-F238E27FC236}">
              <a16:creationId xmlns:a16="http://schemas.microsoft.com/office/drawing/2014/main" id="{F9A78290-8A05-4343-9898-255F3D084509}"/>
            </a:ext>
          </a:extLst>
        </xdr:cNvPr>
        <xdr:cNvSpPr txBox="1"/>
      </xdr:nvSpPr>
      <xdr:spPr>
        <a:xfrm>
          <a:off x="27813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1093470</xdr:colOff>
      <xdr:row>77</xdr:row>
      <xdr:rowOff>87630</xdr:rowOff>
    </xdr:from>
    <xdr:ext cx="184731" cy="272577"/>
    <xdr:sp macro="" textlink="">
      <xdr:nvSpPr>
        <xdr:cNvPr id="113" name="TextBox 112">
          <a:extLst>
            <a:ext uri="{FF2B5EF4-FFF2-40B4-BE49-F238E27FC236}">
              <a16:creationId xmlns:a16="http://schemas.microsoft.com/office/drawing/2014/main" id="{23B88CC6-9641-436B-B103-A0A4AF8C700F}"/>
            </a:ext>
          </a:extLst>
        </xdr:cNvPr>
        <xdr:cNvSpPr txBox="1"/>
      </xdr:nvSpPr>
      <xdr:spPr>
        <a:xfrm>
          <a:off x="4208145" y="15165705"/>
          <a:ext cx="184731" cy="27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75</xdr:row>
      <xdr:rowOff>0</xdr:rowOff>
    </xdr:from>
    <xdr:ext cx="184731" cy="264560"/>
    <xdr:sp macro="" textlink="">
      <xdr:nvSpPr>
        <xdr:cNvPr id="114" name="TextBox 113">
          <a:extLst>
            <a:ext uri="{FF2B5EF4-FFF2-40B4-BE49-F238E27FC236}">
              <a16:creationId xmlns:a16="http://schemas.microsoft.com/office/drawing/2014/main" id="{34F73CE5-4A24-42CB-B752-2814AFB4F9DE}"/>
            </a:ext>
          </a:extLst>
        </xdr:cNvPr>
        <xdr:cNvSpPr txBox="1"/>
      </xdr:nvSpPr>
      <xdr:spPr>
        <a:xfrm>
          <a:off x="27813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76</xdr:row>
      <xdr:rowOff>0</xdr:rowOff>
    </xdr:from>
    <xdr:ext cx="184731" cy="274009"/>
    <xdr:sp macro="" textlink="">
      <xdr:nvSpPr>
        <xdr:cNvPr id="115" name="TextBox 114">
          <a:extLst>
            <a:ext uri="{FF2B5EF4-FFF2-40B4-BE49-F238E27FC236}">
              <a16:creationId xmlns:a16="http://schemas.microsoft.com/office/drawing/2014/main" id="{F5787932-6F89-478C-857C-D859A3179921}"/>
            </a:ext>
          </a:extLst>
        </xdr:cNvPr>
        <xdr:cNvSpPr txBox="1"/>
      </xdr:nvSpPr>
      <xdr:spPr>
        <a:xfrm>
          <a:off x="2781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77</xdr:row>
      <xdr:rowOff>0</xdr:rowOff>
    </xdr:from>
    <xdr:ext cx="184731" cy="264560"/>
    <xdr:sp macro="" textlink="">
      <xdr:nvSpPr>
        <xdr:cNvPr id="116" name="TextBox 115">
          <a:extLst>
            <a:ext uri="{FF2B5EF4-FFF2-40B4-BE49-F238E27FC236}">
              <a16:creationId xmlns:a16="http://schemas.microsoft.com/office/drawing/2014/main" id="{4B7023C6-244B-47BF-BD05-8A4D6D22F8ED}"/>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75</xdr:row>
      <xdr:rowOff>0</xdr:rowOff>
    </xdr:from>
    <xdr:ext cx="184731" cy="264560"/>
    <xdr:sp macro="" textlink="">
      <xdr:nvSpPr>
        <xdr:cNvPr id="117" name="TextBox 116">
          <a:extLst>
            <a:ext uri="{FF2B5EF4-FFF2-40B4-BE49-F238E27FC236}">
              <a16:creationId xmlns:a16="http://schemas.microsoft.com/office/drawing/2014/main" id="{E99820A0-A112-4030-B167-F857A57CF9F7}"/>
            </a:ext>
          </a:extLst>
        </xdr:cNvPr>
        <xdr:cNvSpPr txBox="1"/>
      </xdr:nvSpPr>
      <xdr:spPr>
        <a:xfrm>
          <a:off x="27813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76</xdr:row>
      <xdr:rowOff>0</xdr:rowOff>
    </xdr:from>
    <xdr:ext cx="184731" cy="274009"/>
    <xdr:sp macro="" textlink="">
      <xdr:nvSpPr>
        <xdr:cNvPr id="118" name="TextBox 117">
          <a:extLst>
            <a:ext uri="{FF2B5EF4-FFF2-40B4-BE49-F238E27FC236}">
              <a16:creationId xmlns:a16="http://schemas.microsoft.com/office/drawing/2014/main" id="{E127BCF5-6DB0-4880-B8B2-F995FA76B687}"/>
            </a:ext>
          </a:extLst>
        </xdr:cNvPr>
        <xdr:cNvSpPr txBox="1"/>
      </xdr:nvSpPr>
      <xdr:spPr>
        <a:xfrm>
          <a:off x="2781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77</xdr:row>
      <xdr:rowOff>0</xdr:rowOff>
    </xdr:from>
    <xdr:ext cx="184731" cy="264560"/>
    <xdr:sp macro="" textlink="">
      <xdr:nvSpPr>
        <xdr:cNvPr id="119" name="TextBox 118">
          <a:extLst>
            <a:ext uri="{FF2B5EF4-FFF2-40B4-BE49-F238E27FC236}">
              <a16:creationId xmlns:a16="http://schemas.microsoft.com/office/drawing/2014/main" id="{79CE0543-BF22-46A0-8DF6-F116766AC9E4}"/>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1093470</xdr:colOff>
      <xdr:row>78</xdr:row>
      <xdr:rowOff>87630</xdr:rowOff>
    </xdr:from>
    <xdr:ext cx="184731" cy="272577"/>
    <xdr:sp macro="" textlink="">
      <xdr:nvSpPr>
        <xdr:cNvPr id="120" name="TextBox 119">
          <a:extLst>
            <a:ext uri="{FF2B5EF4-FFF2-40B4-BE49-F238E27FC236}">
              <a16:creationId xmlns:a16="http://schemas.microsoft.com/office/drawing/2014/main" id="{94ED0DC2-91DD-4EB3-AA1D-A6B12DE6823B}"/>
            </a:ext>
          </a:extLst>
        </xdr:cNvPr>
        <xdr:cNvSpPr txBox="1"/>
      </xdr:nvSpPr>
      <xdr:spPr>
        <a:xfrm>
          <a:off x="4208145" y="15403830"/>
          <a:ext cx="184731" cy="27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77</xdr:row>
      <xdr:rowOff>0</xdr:rowOff>
    </xdr:from>
    <xdr:ext cx="184731" cy="264560"/>
    <xdr:sp macro="" textlink="">
      <xdr:nvSpPr>
        <xdr:cNvPr id="121" name="TextBox 120">
          <a:extLst>
            <a:ext uri="{FF2B5EF4-FFF2-40B4-BE49-F238E27FC236}">
              <a16:creationId xmlns:a16="http://schemas.microsoft.com/office/drawing/2014/main" id="{CAC86D8C-BB4F-4618-9F99-DD7AD1D29F66}"/>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78</xdr:row>
      <xdr:rowOff>0</xdr:rowOff>
    </xdr:from>
    <xdr:ext cx="184731" cy="264560"/>
    <xdr:sp macro="" textlink="">
      <xdr:nvSpPr>
        <xdr:cNvPr id="122" name="TextBox 121">
          <a:extLst>
            <a:ext uri="{FF2B5EF4-FFF2-40B4-BE49-F238E27FC236}">
              <a16:creationId xmlns:a16="http://schemas.microsoft.com/office/drawing/2014/main" id="{E8C503ED-10AF-471A-BB3F-AA5D94F9CEB6}"/>
            </a:ext>
          </a:extLst>
        </xdr:cNvPr>
        <xdr:cNvSpPr txBox="1"/>
      </xdr:nvSpPr>
      <xdr:spPr>
        <a:xfrm>
          <a:off x="27813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77</xdr:row>
      <xdr:rowOff>0</xdr:rowOff>
    </xdr:from>
    <xdr:ext cx="184731" cy="264560"/>
    <xdr:sp macro="" textlink="">
      <xdr:nvSpPr>
        <xdr:cNvPr id="123" name="TextBox 122">
          <a:extLst>
            <a:ext uri="{FF2B5EF4-FFF2-40B4-BE49-F238E27FC236}">
              <a16:creationId xmlns:a16="http://schemas.microsoft.com/office/drawing/2014/main" id="{021542DA-B83B-4DD3-BDD5-F9B755CAA805}"/>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78</xdr:row>
      <xdr:rowOff>0</xdr:rowOff>
    </xdr:from>
    <xdr:ext cx="184731" cy="264560"/>
    <xdr:sp macro="" textlink="">
      <xdr:nvSpPr>
        <xdr:cNvPr id="124" name="TextBox 123">
          <a:extLst>
            <a:ext uri="{FF2B5EF4-FFF2-40B4-BE49-F238E27FC236}">
              <a16:creationId xmlns:a16="http://schemas.microsoft.com/office/drawing/2014/main" id="{6E6EBB36-54CF-48AE-AE75-0C50F090BF1D}"/>
            </a:ext>
          </a:extLst>
        </xdr:cNvPr>
        <xdr:cNvSpPr txBox="1"/>
      </xdr:nvSpPr>
      <xdr:spPr>
        <a:xfrm>
          <a:off x="27813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74</xdr:row>
      <xdr:rowOff>0</xdr:rowOff>
    </xdr:from>
    <xdr:ext cx="184731" cy="264560"/>
    <xdr:sp macro="" textlink="">
      <xdr:nvSpPr>
        <xdr:cNvPr id="125" name="TextBox 124">
          <a:extLst>
            <a:ext uri="{FF2B5EF4-FFF2-40B4-BE49-F238E27FC236}">
              <a16:creationId xmlns:a16="http://schemas.microsoft.com/office/drawing/2014/main" id="{4BAFD751-87D6-4F70-8E4B-CE730F16B625}"/>
            </a:ext>
          </a:extLst>
        </xdr:cNvPr>
        <xdr:cNvSpPr txBox="1"/>
      </xdr:nvSpPr>
      <xdr:spPr>
        <a:xfrm>
          <a:off x="31432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74</xdr:row>
      <xdr:rowOff>0</xdr:rowOff>
    </xdr:from>
    <xdr:ext cx="184731" cy="264560"/>
    <xdr:sp macro="" textlink="">
      <xdr:nvSpPr>
        <xdr:cNvPr id="126" name="TextBox 125">
          <a:extLst>
            <a:ext uri="{FF2B5EF4-FFF2-40B4-BE49-F238E27FC236}">
              <a16:creationId xmlns:a16="http://schemas.microsoft.com/office/drawing/2014/main" id="{98638DF2-71B8-4C90-8B0E-9982AB2ED76E}"/>
            </a:ext>
          </a:extLst>
        </xdr:cNvPr>
        <xdr:cNvSpPr txBox="1"/>
      </xdr:nvSpPr>
      <xdr:spPr>
        <a:xfrm>
          <a:off x="31432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127" name="TextBox 126">
          <a:extLst>
            <a:ext uri="{FF2B5EF4-FFF2-40B4-BE49-F238E27FC236}">
              <a16:creationId xmlns:a16="http://schemas.microsoft.com/office/drawing/2014/main" id="{E9577E63-34BC-4227-9BF7-C58607A5CA42}"/>
            </a:ext>
          </a:extLst>
        </xdr:cNvPr>
        <xdr:cNvSpPr txBox="1"/>
      </xdr:nvSpPr>
      <xdr:spPr>
        <a:xfrm>
          <a:off x="42100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128" name="TextBox 127">
          <a:extLst>
            <a:ext uri="{FF2B5EF4-FFF2-40B4-BE49-F238E27FC236}">
              <a16:creationId xmlns:a16="http://schemas.microsoft.com/office/drawing/2014/main" id="{1553E148-A49C-475C-B158-665BFA5CC4EB}"/>
            </a:ext>
          </a:extLst>
        </xdr:cNvPr>
        <xdr:cNvSpPr txBox="1"/>
      </xdr:nvSpPr>
      <xdr:spPr>
        <a:xfrm>
          <a:off x="5191125"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74</xdr:row>
      <xdr:rowOff>0</xdr:rowOff>
    </xdr:from>
    <xdr:ext cx="184731" cy="264560"/>
    <xdr:sp macro="" textlink="">
      <xdr:nvSpPr>
        <xdr:cNvPr id="129" name="TextBox 128">
          <a:extLst>
            <a:ext uri="{FF2B5EF4-FFF2-40B4-BE49-F238E27FC236}">
              <a16:creationId xmlns:a16="http://schemas.microsoft.com/office/drawing/2014/main" id="{1FFF2E3D-3028-4EEA-AFFA-E5FF80575FBA}"/>
            </a:ext>
          </a:extLst>
        </xdr:cNvPr>
        <xdr:cNvSpPr txBox="1"/>
      </xdr:nvSpPr>
      <xdr:spPr>
        <a:xfrm>
          <a:off x="65341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75</xdr:row>
      <xdr:rowOff>0</xdr:rowOff>
    </xdr:from>
    <xdr:ext cx="184731" cy="264560"/>
    <xdr:sp macro="" textlink="">
      <xdr:nvSpPr>
        <xdr:cNvPr id="130" name="TextBox 129">
          <a:extLst>
            <a:ext uri="{FF2B5EF4-FFF2-40B4-BE49-F238E27FC236}">
              <a16:creationId xmlns:a16="http://schemas.microsoft.com/office/drawing/2014/main" id="{4A1627CC-3F0B-4E62-B2C8-EEC584F25404}"/>
            </a:ext>
          </a:extLst>
        </xdr:cNvPr>
        <xdr:cNvSpPr txBox="1"/>
      </xdr:nvSpPr>
      <xdr:spPr>
        <a:xfrm>
          <a:off x="27813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75</xdr:row>
      <xdr:rowOff>0</xdr:rowOff>
    </xdr:from>
    <xdr:ext cx="184731" cy="264560"/>
    <xdr:sp macro="" textlink="">
      <xdr:nvSpPr>
        <xdr:cNvPr id="131" name="TextBox 130">
          <a:extLst>
            <a:ext uri="{FF2B5EF4-FFF2-40B4-BE49-F238E27FC236}">
              <a16:creationId xmlns:a16="http://schemas.microsoft.com/office/drawing/2014/main" id="{E3F18E20-6227-4B62-9C4A-4314AAFB4E59}"/>
            </a:ext>
          </a:extLst>
        </xdr:cNvPr>
        <xdr:cNvSpPr txBox="1"/>
      </xdr:nvSpPr>
      <xdr:spPr>
        <a:xfrm>
          <a:off x="31432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75</xdr:row>
      <xdr:rowOff>0</xdr:rowOff>
    </xdr:from>
    <xdr:ext cx="184731" cy="264560"/>
    <xdr:sp macro="" textlink="">
      <xdr:nvSpPr>
        <xdr:cNvPr id="132" name="TextBox 131">
          <a:extLst>
            <a:ext uri="{FF2B5EF4-FFF2-40B4-BE49-F238E27FC236}">
              <a16:creationId xmlns:a16="http://schemas.microsoft.com/office/drawing/2014/main" id="{9EC6AD59-C008-43D2-81A8-6CCBEA229537}"/>
            </a:ext>
          </a:extLst>
        </xdr:cNvPr>
        <xdr:cNvSpPr txBox="1"/>
      </xdr:nvSpPr>
      <xdr:spPr>
        <a:xfrm>
          <a:off x="31432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133" name="TextBox 132">
          <a:extLst>
            <a:ext uri="{FF2B5EF4-FFF2-40B4-BE49-F238E27FC236}">
              <a16:creationId xmlns:a16="http://schemas.microsoft.com/office/drawing/2014/main" id="{B1D9DEF9-1B66-4D80-B197-DF9CC0950262}"/>
            </a:ext>
          </a:extLst>
        </xdr:cNvPr>
        <xdr:cNvSpPr txBox="1"/>
      </xdr:nvSpPr>
      <xdr:spPr>
        <a:xfrm>
          <a:off x="42100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134" name="TextBox 133">
          <a:extLst>
            <a:ext uri="{FF2B5EF4-FFF2-40B4-BE49-F238E27FC236}">
              <a16:creationId xmlns:a16="http://schemas.microsoft.com/office/drawing/2014/main" id="{2E20E783-7A41-46B0-95A7-096E3CA03878}"/>
            </a:ext>
          </a:extLst>
        </xdr:cNvPr>
        <xdr:cNvSpPr txBox="1"/>
      </xdr:nvSpPr>
      <xdr:spPr>
        <a:xfrm>
          <a:off x="5191125"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75</xdr:row>
      <xdr:rowOff>0</xdr:rowOff>
    </xdr:from>
    <xdr:ext cx="184731" cy="264560"/>
    <xdr:sp macro="" textlink="">
      <xdr:nvSpPr>
        <xdr:cNvPr id="135" name="TextBox 134">
          <a:extLst>
            <a:ext uri="{FF2B5EF4-FFF2-40B4-BE49-F238E27FC236}">
              <a16:creationId xmlns:a16="http://schemas.microsoft.com/office/drawing/2014/main" id="{9FA9BA46-F4AE-4043-8CAC-A9371453D2D0}"/>
            </a:ext>
          </a:extLst>
        </xdr:cNvPr>
        <xdr:cNvSpPr txBox="1"/>
      </xdr:nvSpPr>
      <xdr:spPr>
        <a:xfrm>
          <a:off x="65341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76</xdr:row>
      <xdr:rowOff>0</xdr:rowOff>
    </xdr:from>
    <xdr:ext cx="184731" cy="274009"/>
    <xdr:sp macro="" textlink="">
      <xdr:nvSpPr>
        <xdr:cNvPr id="136" name="TextBox 135">
          <a:extLst>
            <a:ext uri="{FF2B5EF4-FFF2-40B4-BE49-F238E27FC236}">
              <a16:creationId xmlns:a16="http://schemas.microsoft.com/office/drawing/2014/main" id="{E523F764-FA09-4C6F-98D7-E1F24C671870}"/>
            </a:ext>
          </a:extLst>
        </xdr:cNvPr>
        <xdr:cNvSpPr txBox="1"/>
      </xdr:nvSpPr>
      <xdr:spPr>
        <a:xfrm>
          <a:off x="2781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3810</xdr:colOff>
      <xdr:row>76</xdr:row>
      <xdr:rowOff>0</xdr:rowOff>
    </xdr:from>
    <xdr:ext cx="184731" cy="274009"/>
    <xdr:sp macro="" textlink="">
      <xdr:nvSpPr>
        <xdr:cNvPr id="137" name="TextBox 136">
          <a:extLst>
            <a:ext uri="{FF2B5EF4-FFF2-40B4-BE49-F238E27FC236}">
              <a16:creationId xmlns:a16="http://schemas.microsoft.com/office/drawing/2014/main" id="{AF26F83F-F4D7-4943-8054-347E80F54C7A}"/>
            </a:ext>
          </a:extLst>
        </xdr:cNvPr>
        <xdr:cNvSpPr txBox="1"/>
      </xdr:nvSpPr>
      <xdr:spPr>
        <a:xfrm>
          <a:off x="314706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76</xdr:row>
      <xdr:rowOff>0</xdr:rowOff>
    </xdr:from>
    <xdr:ext cx="184731" cy="274009"/>
    <xdr:sp macro="" textlink="">
      <xdr:nvSpPr>
        <xdr:cNvPr id="138" name="TextBox 137">
          <a:extLst>
            <a:ext uri="{FF2B5EF4-FFF2-40B4-BE49-F238E27FC236}">
              <a16:creationId xmlns:a16="http://schemas.microsoft.com/office/drawing/2014/main" id="{216D6B61-72EE-4972-BCA8-9FEA18D58DB9}"/>
            </a:ext>
          </a:extLst>
        </xdr:cNvPr>
        <xdr:cNvSpPr txBox="1"/>
      </xdr:nvSpPr>
      <xdr:spPr>
        <a:xfrm>
          <a:off x="314325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1064895</xdr:colOff>
      <xdr:row>76</xdr:row>
      <xdr:rowOff>0</xdr:rowOff>
    </xdr:from>
    <xdr:ext cx="184731" cy="274009"/>
    <xdr:sp macro="" textlink="">
      <xdr:nvSpPr>
        <xdr:cNvPr id="139" name="TextBox 138">
          <a:extLst>
            <a:ext uri="{FF2B5EF4-FFF2-40B4-BE49-F238E27FC236}">
              <a16:creationId xmlns:a16="http://schemas.microsoft.com/office/drawing/2014/main" id="{60B24676-5550-4F57-A479-A6D42DF41C4D}"/>
            </a:ext>
          </a:extLst>
        </xdr:cNvPr>
        <xdr:cNvSpPr txBox="1"/>
      </xdr:nvSpPr>
      <xdr:spPr>
        <a:xfrm>
          <a:off x="4208145"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1905</xdr:colOff>
      <xdr:row>76</xdr:row>
      <xdr:rowOff>0</xdr:rowOff>
    </xdr:from>
    <xdr:ext cx="184731" cy="274009"/>
    <xdr:sp macro="" textlink="">
      <xdr:nvSpPr>
        <xdr:cNvPr id="140" name="TextBox 139">
          <a:extLst>
            <a:ext uri="{FF2B5EF4-FFF2-40B4-BE49-F238E27FC236}">
              <a16:creationId xmlns:a16="http://schemas.microsoft.com/office/drawing/2014/main" id="{6460340A-8139-4CBB-A192-52BF98516B9E}"/>
            </a:ext>
          </a:extLst>
        </xdr:cNvPr>
        <xdr:cNvSpPr txBox="1"/>
      </xdr:nvSpPr>
      <xdr:spPr>
        <a:xfrm>
          <a:off x="51930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3810</xdr:colOff>
      <xdr:row>76</xdr:row>
      <xdr:rowOff>0</xdr:rowOff>
    </xdr:from>
    <xdr:ext cx="184731" cy="274009"/>
    <xdr:sp macro="" textlink="">
      <xdr:nvSpPr>
        <xdr:cNvPr id="141" name="TextBox 140">
          <a:extLst>
            <a:ext uri="{FF2B5EF4-FFF2-40B4-BE49-F238E27FC236}">
              <a16:creationId xmlns:a16="http://schemas.microsoft.com/office/drawing/2014/main" id="{B85DA581-FC53-4AA0-A8E8-C579A0A5F22E}"/>
            </a:ext>
          </a:extLst>
        </xdr:cNvPr>
        <xdr:cNvSpPr txBox="1"/>
      </xdr:nvSpPr>
      <xdr:spPr>
        <a:xfrm>
          <a:off x="653796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77</xdr:row>
      <xdr:rowOff>0</xdr:rowOff>
    </xdr:from>
    <xdr:ext cx="184731" cy="264560"/>
    <xdr:sp macro="" textlink="">
      <xdr:nvSpPr>
        <xdr:cNvPr id="142" name="TextBox 141">
          <a:extLst>
            <a:ext uri="{FF2B5EF4-FFF2-40B4-BE49-F238E27FC236}">
              <a16:creationId xmlns:a16="http://schemas.microsoft.com/office/drawing/2014/main" id="{EEC8E980-2764-412E-9569-782150A3FC35}"/>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77</xdr:row>
      <xdr:rowOff>0</xdr:rowOff>
    </xdr:from>
    <xdr:ext cx="184731" cy="264560"/>
    <xdr:sp macro="" textlink="">
      <xdr:nvSpPr>
        <xdr:cNvPr id="143" name="TextBox 142">
          <a:extLst>
            <a:ext uri="{FF2B5EF4-FFF2-40B4-BE49-F238E27FC236}">
              <a16:creationId xmlns:a16="http://schemas.microsoft.com/office/drawing/2014/main" id="{77C2B86A-5EAB-45E4-A947-8E4B863457B0}"/>
            </a:ext>
          </a:extLst>
        </xdr:cNvPr>
        <xdr:cNvSpPr txBox="1"/>
      </xdr:nvSpPr>
      <xdr:spPr>
        <a:xfrm>
          <a:off x="421005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77</xdr:row>
      <xdr:rowOff>0</xdr:rowOff>
    </xdr:from>
    <xdr:ext cx="184731" cy="264560"/>
    <xdr:sp macro="" textlink="">
      <xdr:nvSpPr>
        <xdr:cNvPr id="144" name="TextBox 143">
          <a:extLst>
            <a:ext uri="{FF2B5EF4-FFF2-40B4-BE49-F238E27FC236}">
              <a16:creationId xmlns:a16="http://schemas.microsoft.com/office/drawing/2014/main" id="{E2627875-3F18-4ABE-9F4A-37566910790B}"/>
            </a:ext>
          </a:extLst>
        </xdr:cNvPr>
        <xdr:cNvSpPr txBox="1"/>
      </xdr:nvSpPr>
      <xdr:spPr>
        <a:xfrm>
          <a:off x="5191125"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77</xdr:row>
      <xdr:rowOff>0</xdr:rowOff>
    </xdr:from>
    <xdr:ext cx="184731" cy="264560"/>
    <xdr:sp macro="" textlink="">
      <xdr:nvSpPr>
        <xdr:cNvPr id="145" name="TextBox 144">
          <a:extLst>
            <a:ext uri="{FF2B5EF4-FFF2-40B4-BE49-F238E27FC236}">
              <a16:creationId xmlns:a16="http://schemas.microsoft.com/office/drawing/2014/main" id="{82D9563D-62D5-4A4A-88AF-3B1C347283C7}"/>
            </a:ext>
          </a:extLst>
        </xdr:cNvPr>
        <xdr:cNvSpPr txBox="1"/>
      </xdr:nvSpPr>
      <xdr:spPr>
        <a:xfrm>
          <a:off x="653415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77</xdr:row>
      <xdr:rowOff>0</xdr:rowOff>
    </xdr:from>
    <xdr:ext cx="184731" cy="264560"/>
    <xdr:sp macro="" textlink="">
      <xdr:nvSpPr>
        <xdr:cNvPr id="146" name="TextBox 145">
          <a:extLst>
            <a:ext uri="{FF2B5EF4-FFF2-40B4-BE49-F238E27FC236}">
              <a16:creationId xmlns:a16="http://schemas.microsoft.com/office/drawing/2014/main" id="{44B4E8C6-11C8-4481-A20C-6C25C23087F8}"/>
            </a:ext>
          </a:extLst>
        </xdr:cNvPr>
        <xdr:cNvSpPr txBox="1"/>
      </xdr:nvSpPr>
      <xdr:spPr>
        <a:xfrm>
          <a:off x="5191125"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77</xdr:row>
      <xdr:rowOff>0</xdr:rowOff>
    </xdr:from>
    <xdr:ext cx="184731" cy="264560"/>
    <xdr:sp macro="" textlink="">
      <xdr:nvSpPr>
        <xdr:cNvPr id="147" name="TextBox 146">
          <a:extLst>
            <a:ext uri="{FF2B5EF4-FFF2-40B4-BE49-F238E27FC236}">
              <a16:creationId xmlns:a16="http://schemas.microsoft.com/office/drawing/2014/main" id="{2A78D4D0-3D8D-4934-AF28-3C11B3BDE2AF}"/>
            </a:ext>
          </a:extLst>
        </xdr:cNvPr>
        <xdr:cNvSpPr txBox="1"/>
      </xdr:nvSpPr>
      <xdr:spPr>
        <a:xfrm>
          <a:off x="653415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78</xdr:row>
      <xdr:rowOff>0</xdr:rowOff>
    </xdr:from>
    <xdr:ext cx="184731" cy="264560"/>
    <xdr:sp macro="" textlink="">
      <xdr:nvSpPr>
        <xdr:cNvPr id="148" name="TextBox 147">
          <a:extLst>
            <a:ext uri="{FF2B5EF4-FFF2-40B4-BE49-F238E27FC236}">
              <a16:creationId xmlns:a16="http://schemas.microsoft.com/office/drawing/2014/main" id="{64AF911E-671B-40B1-B531-2EBCF1F07033}"/>
            </a:ext>
          </a:extLst>
        </xdr:cNvPr>
        <xdr:cNvSpPr txBox="1"/>
      </xdr:nvSpPr>
      <xdr:spPr>
        <a:xfrm>
          <a:off x="27813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78</xdr:row>
      <xdr:rowOff>0</xdr:rowOff>
    </xdr:from>
    <xdr:ext cx="184731" cy="264560"/>
    <xdr:sp macro="" textlink="">
      <xdr:nvSpPr>
        <xdr:cNvPr id="149" name="TextBox 148">
          <a:extLst>
            <a:ext uri="{FF2B5EF4-FFF2-40B4-BE49-F238E27FC236}">
              <a16:creationId xmlns:a16="http://schemas.microsoft.com/office/drawing/2014/main" id="{7373D8B9-E36F-49E3-A9B8-DA5288CF9B79}"/>
            </a:ext>
          </a:extLst>
        </xdr:cNvPr>
        <xdr:cNvSpPr txBox="1"/>
      </xdr:nvSpPr>
      <xdr:spPr>
        <a:xfrm>
          <a:off x="421005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78</xdr:row>
      <xdr:rowOff>0</xdr:rowOff>
    </xdr:from>
    <xdr:ext cx="184731" cy="264560"/>
    <xdr:sp macro="" textlink="">
      <xdr:nvSpPr>
        <xdr:cNvPr id="150" name="TextBox 149">
          <a:extLst>
            <a:ext uri="{FF2B5EF4-FFF2-40B4-BE49-F238E27FC236}">
              <a16:creationId xmlns:a16="http://schemas.microsoft.com/office/drawing/2014/main" id="{8A991486-EDA0-4B8B-8A06-8F2A7E36D2CF}"/>
            </a:ext>
          </a:extLst>
        </xdr:cNvPr>
        <xdr:cNvSpPr txBox="1"/>
      </xdr:nvSpPr>
      <xdr:spPr>
        <a:xfrm>
          <a:off x="5191125"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78</xdr:row>
      <xdr:rowOff>0</xdr:rowOff>
    </xdr:from>
    <xdr:ext cx="184731" cy="264560"/>
    <xdr:sp macro="" textlink="">
      <xdr:nvSpPr>
        <xdr:cNvPr id="151" name="TextBox 150">
          <a:extLst>
            <a:ext uri="{FF2B5EF4-FFF2-40B4-BE49-F238E27FC236}">
              <a16:creationId xmlns:a16="http://schemas.microsoft.com/office/drawing/2014/main" id="{0DBB57EB-2734-4B68-B828-E14049C7A4F1}"/>
            </a:ext>
          </a:extLst>
        </xdr:cNvPr>
        <xdr:cNvSpPr txBox="1"/>
      </xdr:nvSpPr>
      <xdr:spPr>
        <a:xfrm>
          <a:off x="653415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78</xdr:row>
      <xdr:rowOff>0</xdr:rowOff>
    </xdr:from>
    <xdr:ext cx="184731" cy="264560"/>
    <xdr:sp macro="" textlink="">
      <xdr:nvSpPr>
        <xdr:cNvPr id="152" name="TextBox 151">
          <a:extLst>
            <a:ext uri="{FF2B5EF4-FFF2-40B4-BE49-F238E27FC236}">
              <a16:creationId xmlns:a16="http://schemas.microsoft.com/office/drawing/2014/main" id="{72AFEFFE-D08A-46B1-992B-63197A78DEFB}"/>
            </a:ext>
          </a:extLst>
        </xdr:cNvPr>
        <xdr:cNvSpPr txBox="1"/>
      </xdr:nvSpPr>
      <xdr:spPr>
        <a:xfrm>
          <a:off x="5191125"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78</xdr:row>
      <xdr:rowOff>0</xdr:rowOff>
    </xdr:from>
    <xdr:ext cx="184731" cy="264560"/>
    <xdr:sp macro="" textlink="">
      <xdr:nvSpPr>
        <xdr:cNvPr id="153" name="TextBox 152">
          <a:extLst>
            <a:ext uri="{FF2B5EF4-FFF2-40B4-BE49-F238E27FC236}">
              <a16:creationId xmlns:a16="http://schemas.microsoft.com/office/drawing/2014/main" id="{1FED33F8-FEFA-40AD-A1E0-2380CA2D4F3F}"/>
            </a:ext>
          </a:extLst>
        </xdr:cNvPr>
        <xdr:cNvSpPr txBox="1"/>
      </xdr:nvSpPr>
      <xdr:spPr>
        <a:xfrm>
          <a:off x="653415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79</xdr:row>
      <xdr:rowOff>0</xdr:rowOff>
    </xdr:from>
    <xdr:ext cx="184731" cy="264560"/>
    <xdr:sp macro="" textlink="">
      <xdr:nvSpPr>
        <xdr:cNvPr id="154" name="TextBox 153">
          <a:extLst>
            <a:ext uri="{FF2B5EF4-FFF2-40B4-BE49-F238E27FC236}">
              <a16:creationId xmlns:a16="http://schemas.microsoft.com/office/drawing/2014/main" id="{CA225065-A736-445F-922F-9192B131898A}"/>
            </a:ext>
          </a:extLst>
        </xdr:cNvPr>
        <xdr:cNvSpPr txBox="1"/>
      </xdr:nvSpPr>
      <xdr:spPr>
        <a:xfrm>
          <a:off x="27813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79</xdr:row>
      <xdr:rowOff>0</xdr:rowOff>
    </xdr:from>
    <xdr:ext cx="184731" cy="264560"/>
    <xdr:sp macro="" textlink="">
      <xdr:nvSpPr>
        <xdr:cNvPr id="155" name="TextBox 154">
          <a:extLst>
            <a:ext uri="{FF2B5EF4-FFF2-40B4-BE49-F238E27FC236}">
              <a16:creationId xmlns:a16="http://schemas.microsoft.com/office/drawing/2014/main" id="{1B303532-0E56-4E6F-BBFB-CCC787BA95BD}"/>
            </a:ext>
          </a:extLst>
        </xdr:cNvPr>
        <xdr:cNvSpPr txBox="1"/>
      </xdr:nvSpPr>
      <xdr:spPr>
        <a:xfrm>
          <a:off x="421005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79</xdr:row>
      <xdr:rowOff>0</xdr:rowOff>
    </xdr:from>
    <xdr:ext cx="184731" cy="264560"/>
    <xdr:sp macro="" textlink="">
      <xdr:nvSpPr>
        <xdr:cNvPr id="156" name="TextBox 155">
          <a:extLst>
            <a:ext uri="{FF2B5EF4-FFF2-40B4-BE49-F238E27FC236}">
              <a16:creationId xmlns:a16="http://schemas.microsoft.com/office/drawing/2014/main" id="{7F284165-BDD5-44CB-9AF4-AF3527C4176C}"/>
            </a:ext>
          </a:extLst>
        </xdr:cNvPr>
        <xdr:cNvSpPr txBox="1"/>
      </xdr:nvSpPr>
      <xdr:spPr>
        <a:xfrm>
          <a:off x="5191125"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79</xdr:row>
      <xdr:rowOff>0</xdr:rowOff>
    </xdr:from>
    <xdr:ext cx="184731" cy="264560"/>
    <xdr:sp macro="" textlink="">
      <xdr:nvSpPr>
        <xdr:cNvPr id="157" name="TextBox 156">
          <a:extLst>
            <a:ext uri="{FF2B5EF4-FFF2-40B4-BE49-F238E27FC236}">
              <a16:creationId xmlns:a16="http://schemas.microsoft.com/office/drawing/2014/main" id="{01826ABD-C4C9-43EB-B378-4F5B23BFECEE}"/>
            </a:ext>
          </a:extLst>
        </xdr:cNvPr>
        <xdr:cNvSpPr txBox="1"/>
      </xdr:nvSpPr>
      <xdr:spPr>
        <a:xfrm>
          <a:off x="653415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79</xdr:row>
      <xdr:rowOff>0</xdr:rowOff>
    </xdr:from>
    <xdr:ext cx="184731" cy="264560"/>
    <xdr:sp macro="" textlink="">
      <xdr:nvSpPr>
        <xdr:cNvPr id="158" name="TextBox 157">
          <a:extLst>
            <a:ext uri="{FF2B5EF4-FFF2-40B4-BE49-F238E27FC236}">
              <a16:creationId xmlns:a16="http://schemas.microsoft.com/office/drawing/2014/main" id="{23F66923-E7D5-4B92-A701-9DE934E20299}"/>
            </a:ext>
          </a:extLst>
        </xdr:cNvPr>
        <xdr:cNvSpPr txBox="1"/>
      </xdr:nvSpPr>
      <xdr:spPr>
        <a:xfrm>
          <a:off x="5191125"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79</xdr:row>
      <xdr:rowOff>0</xdr:rowOff>
    </xdr:from>
    <xdr:ext cx="184731" cy="264560"/>
    <xdr:sp macro="" textlink="">
      <xdr:nvSpPr>
        <xdr:cNvPr id="159" name="TextBox 158">
          <a:extLst>
            <a:ext uri="{FF2B5EF4-FFF2-40B4-BE49-F238E27FC236}">
              <a16:creationId xmlns:a16="http://schemas.microsoft.com/office/drawing/2014/main" id="{E07AC013-1566-4722-A9E1-50E6002EC9DE}"/>
            </a:ext>
          </a:extLst>
        </xdr:cNvPr>
        <xdr:cNvSpPr txBox="1"/>
      </xdr:nvSpPr>
      <xdr:spPr>
        <a:xfrm>
          <a:off x="653415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80</xdr:row>
      <xdr:rowOff>0</xdr:rowOff>
    </xdr:from>
    <xdr:ext cx="184731" cy="264560"/>
    <xdr:sp macro="" textlink="">
      <xdr:nvSpPr>
        <xdr:cNvPr id="160" name="TextBox 159">
          <a:extLst>
            <a:ext uri="{FF2B5EF4-FFF2-40B4-BE49-F238E27FC236}">
              <a16:creationId xmlns:a16="http://schemas.microsoft.com/office/drawing/2014/main" id="{BA150E7D-A312-483D-8216-35BA336192F8}"/>
            </a:ext>
          </a:extLst>
        </xdr:cNvPr>
        <xdr:cNvSpPr txBox="1"/>
      </xdr:nvSpPr>
      <xdr:spPr>
        <a:xfrm>
          <a:off x="27813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80</xdr:row>
      <xdr:rowOff>0</xdr:rowOff>
    </xdr:from>
    <xdr:ext cx="184731" cy="264560"/>
    <xdr:sp macro="" textlink="">
      <xdr:nvSpPr>
        <xdr:cNvPr id="161" name="TextBox 160">
          <a:extLst>
            <a:ext uri="{FF2B5EF4-FFF2-40B4-BE49-F238E27FC236}">
              <a16:creationId xmlns:a16="http://schemas.microsoft.com/office/drawing/2014/main" id="{D8D99070-B1D2-4570-8F48-330F768F8202}"/>
            </a:ext>
          </a:extLst>
        </xdr:cNvPr>
        <xdr:cNvSpPr txBox="1"/>
      </xdr:nvSpPr>
      <xdr:spPr>
        <a:xfrm>
          <a:off x="421005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162" name="TextBox 161">
          <a:extLst>
            <a:ext uri="{FF2B5EF4-FFF2-40B4-BE49-F238E27FC236}">
              <a16:creationId xmlns:a16="http://schemas.microsoft.com/office/drawing/2014/main" id="{98EA3E0A-517B-4A1E-B465-7E3B7987AD18}"/>
            </a:ext>
          </a:extLst>
        </xdr:cNvPr>
        <xdr:cNvSpPr txBox="1"/>
      </xdr:nvSpPr>
      <xdr:spPr>
        <a:xfrm>
          <a:off x="5191125"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80</xdr:row>
      <xdr:rowOff>0</xdr:rowOff>
    </xdr:from>
    <xdr:ext cx="184731" cy="264560"/>
    <xdr:sp macro="" textlink="">
      <xdr:nvSpPr>
        <xdr:cNvPr id="163" name="TextBox 162">
          <a:extLst>
            <a:ext uri="{FF2B5EF4-FFF2-40B4-BE49-F238E27FC236}">
              <a16:creationId xmlns:a16="http://schemas.microsoft.com/office/drawing/2014/main" id="{966C1B8D-75FD-4DB0-BE17-DA9C88456838}"/>
            </a:ext>
          </a:extLst>
        </xdr:cNvPr>
        <xdr:cNvSpPr txBox="1"/>
      </xdr:nvSpPr>
      <xdr:spPr>
        <a:xfrm>
          <a:off x="653415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164" name="TextBox 163">
          <a:extLst>
            <a:ext uri="{FF2B5EF4-FFF2-40B4-BE49-F238E27FC236}">
              <a16:creationId xmlns:a16="http://schemas.microsoft.com/office/drawing/2014/main" id="{FB5C199C-AE16-4268-96BD-6E35BEBC51D6}"/>
            </a:ext>
          </a:extLst>
        </xdr:cNvPr>
        <xdr:cNvSpPr txBox="1"/>
      </xdr:nvSpPr>
      <xdr:spPr>
        <a:xfrm>
          <a:off x="5191125"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80</xdr:row>
      <xdr:rowOff>0</xdr:rowOff>
    </xdr:from>
    <xdr:ext cx="184731" cy="264560"/>
    <xdr:sp macro="" textlink="">
      <xdr:nvSpPr>
        <xdr:cNvPr id="165" name="TextBox 164">
          <a:extLst>
            <a:ext uri="{FF2B5EF4-FFF2-40B4-BE49-F238E27FC236}">
              <a16:creationId xmlns:a16="http://schemas.microsoft.com/office/drawing/2014/main" id="{38BB9059-637D-4FA3-BBD8-A6E3794D34F8}"/>
            </a:ext>
          </a:extLst>
        </xdr:cNvPr>
        <xdr:cNvSpPr txBox="1"/>
      </xdr:nvSpPr>
      <xdr:spPr>
        <a:xfrm>
          <a:off x="653415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81</xdr:row>
      <xdr:rowOff>0</xdr:rowOff>
    </xdr:from>
    <xdr:ext cx="184731" cy="264560"/>
    <xdr:sp macro="" textlink="">
      <xdr:nvSpPr>
        <xdr:cNvPr id="166" name="TextBox 165">
          <a:extLst>
            <a:ext uri="{FF2B5EF4-FFF2-40B4-BE49-F238E27FC236}">
              <a16:creationId xmlns:a16="http://schemas.microsoft.com/office/drawing/2014/main" id="{6D5050C8-B771-4A4F-94D1-39A215ACBC28}"/>
            </a:ext>
          </a:extLst>
        </xdr:cNvPr>
        <xdr:cNvSpPr txBox="1"/>
      </xdr:nvSpPr>
      <xdr:spPr>
        <a:xfrm>
          <a:off x="27813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81</xdr:row>
      <xdr:rowOff>0</xdr:rowOff>
    </xdr:from>
    <xdr:ext cx="184731" cy="264560"/>
    <xdr:sp macro="" textlink="">
      <xdr:nvSpPr>
        <xdr:cNvPr id="167" name="TextBox 166">
          <a:extLst>
            <a:ext uri="{FF2B5EF4-FFF2-40B4-BE49-F238E27FC236}">
              <a16:creationId xmlns:a16="http://schemas.microsoft.com/office/drawing/2014/main" id="{596350E3-D0E7-4DF5-9CEE-0060FE519992}"/>
            </a:ext>
          </a:extLst>
        </xdr:cNvPr>
        <xdr:cNvSpPr txBox="1"/>
      </xdr:nvSpPr>
      <xdr:spPr>
        <a:xfrm>
          <a:off x="421005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168" name="TextBox 167">
          <a:extLst>
            <a:ext uri="{FF2B5EF4-FFF2-40B4-BE49-F238E27FC236}">
              <a16:creationId xmlns:a16="http://schemas.microsoft.com/office/drawing/2014/main" id="{9F23C877-1662-4D00-9686-192153F50CFB}"/>
            </a:ext>
          </a:extLst>
        </xdr:cNvPr>
        <xdr:cNvSpPr txBox="1"/>
      </xdr:nvSpPr>
      <xdr:spPr>
        <a:xfrm>
          <a:off x="519112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81</xdr:row>
      <xdr:rowOff>0</xdr:rowOff>
    </xdr:from>
    <xdr:ext cx="184731" cy="264560"/>
    <xdr:sp macro="" textlink="">
      <xdr:nvSpPr>
        <xdr:cNvPr id="169" name="TextBox 168">
          <a:extLst>
            <a:ext uri="{FF2B5EF4-FFF2-40B4-BE49-F238E27FC236}">
              <a16:creationId xmlns:a16="http://schemas.microsoft.com/office/drawing/2014/main" id="{99DE28B6-F221-4477-A503-F7ECEB3B3A58}"/>
            </a:ext>
          </a:extLst>
        </xdr:cNvPr>
        <xdr:cNvSpPr txBox="1"/>
      </xdr:nvSpPr>
      <xdr:spPr>
        <a:xfrm>
          <a:off x="653415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170" name="TextBox 169">
          <a:extLst>
            <a:ext uri="{FF2B5EF4-FFF2-40B4-BE49-F238E27FC236}">
              <a16:creationId xmlns:a16="http://schemas.microsoft.com/office/drawing/2014/main" id="{82B3C18F-59A7-4888-A91D-F9AF782D9227}"/>
            </a:ext>
          </a:extLst>
        </xdr:cNvPr>
        <xdr:cNvSpPr txBox="1"/>
      </xdr:nvSpPr>
      <xdr:spPr>
        <a:xfrm>
          <a:off x="519112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81</xdr:row>
      <xdr:rowOff>0</xdr:rowOff>
    </xdr:from>
    <xdr:ext cx="184731" cy="264560"/>
    <xdr:sp macro="" textlink="">
      <xdr:nvSpPr>
        <xdr:cNvPr id="171" name="TextBox 170">
          <a:extLst>
            <a:ext uri="{FF2B5EF4-FFF2-40B4-BE49-F238E27FC236}">
              <a16:creationId xmlns:a16="http://schemas.microsoft.com/office/drawing/2014/main" id="{C1B8C299-CE8B-404B-B3FA-F544061AB6A3}"/>
            </a:ext>
          </a:extLst>
        </xdr:cNvPr>
        <xdr:cNvSpPr txBox="1"/>
      </xdr:nvSpPr>
      <xdr:spPr>
        <a:xfrm>
          <a:off x="653415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82</xdr:row>
      <xdr:rowOff>0</xdr:rowOff>
    </xdr:from>
    <xdr:ext cx="184731" cy="264560"/>
    <xdr:sp macro="" textlink="">
      <xdr:nvSpPr>
        <xdr:cNvPr id="172" name="TextBox 171">
          <a:extLst>
            <a:ext uri="{FF2B5EF4-FFF2-40B4-BE49-F238E27FC236}">
              <a16:creationId xmlns:a16="http://schemas.microsoft.com/office/drawing/2014/main" id="{55AEC2D1-9CD5-4D77-B453-CD9EFE5C9709}"/>
            </a:ext>
          </a:extLst>
        </xdr:cNvPr>
        <xdr:cNvSpPr txBox="1"/>
      </xdr:nvSpPr>
      <xdr:spPr>
        <a:xfrm>
          <a:off x="27813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82</xdr:row>
      <xdr:rowOff>0</xdr:rowOff>
    </xdr:from>
    <xdr:ext cx="184731" cy="264560"/>
    <xdr:sp macro="" textlink="">
      <xdr:nvSpPr>
        <xdr:cNvPr id="173" name="TextBox 172">
          <a:extLst>
            <a:ext uri="{FF2B5EF4-FFF2-40B4-BE49-F238E27FC236}">
              <a16:creationId xmlns:a16="http://schemas.microsoft.com/office/drawing/2014/main" id="{4DB53004-DFF2-44D5-94AC-69CD045481BA}"/>
            </a:ext>
          </a:extLst>
        </xdr:cNvPr>
        <xdr:cNvSpPr txBox="1"/>
      </xdr:nvSpPr>
      <xdr:spPr>
        <a:xfrm>
          <a:off x="421005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82</xdr:row>
      <xdr:rowOff>0</xdr:rowOff>
    </xdr:from>
    <xdr:ext cx="184731" cy="264560"/>
    <xdr:sp macro="" textlink="">
      <xdr:nvSpPr>
        <xdr:cNvPr id="174" name="TextBox 173">
          <a:extLst>
            <a:ext uri="{FF2B5EF4-FFF2-40B4-BE49-F238E27FC236}">
              <a16:creationId xmlns:a16="http://schemas.microsoft.com/office/drawing/2014/main" id="{912B67D2-E4D0-4CB6-AB2A-DED19C87A639}"/>
            </a:ext>
          </a:extLst>
        </xdr:cNvPr>
        <xdr:cNvSpPr txBox="1"/>
      </xdr:nvSpPr>
      <xdr:spPr>
        <a:xfrm>
          <a:off x="5191125"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82</xdr:row>
      <xdr:rowOff>0</xdr:rowOff>
    </xdr:from>
    <xdr:ext cx="184731" cy="264560"/>
    <xdr:sp macro="" textlink="">
      <xdr:nvSpPr>
        <xdr:cNvPr id="175" name="TextBox 174">
          <a:extLst>
            <a:ext uri="{FF2B5EF4-FFF2-40B4-BE49-F238E27FC236}">
              <a16:creationId xmlns:a16="http://schemas.microsoft.com/office/drawing/2014/main" id="{86EC9E09-4DD2-46F5-8262-E5D6928BFFEA}"/>
            </a:ext>
          </a:extLst>
        </xdr:cNvPr>
        <xdr:cNvSpPr txBox="1"/>
      </xdr:nvSpPr>
      <xdr:spPr>
        <a:xfrm>
          <a:off x="653415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82</xdr:row>
      <xdr:rowOff>0</xdr:rowOff>
    </xdr:from>
    <xdr:ext cx="184731" cy="264560"/>
    <xdr:sp macro="" textlink="">
      <xdr:nvSpPr>
        <xdr:cNvPr id="176" name="TextBox 175">
          <a:extLst>
            <a:ext uri="{FF2B5EF4-FFF2-40B4-BE49-F238E27FC236}">
              <a16:creationId xmlns:a16="http://schemas.microsoft.com/office/drawing/2014/main" id="{C45A1A5A-4D6F-40A2-A745-4070AC0BE020}"/>
            </a:ext>
          </a:extLst>
        </xdr:cNvPr>
        <xdr:cNvSpPr txBox="1"/>
      </xdr:nvSpPr>
      <xdr:spPr>
        <a:xfrm>
          <a:off x="5191125"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82</xdr:row>
      <xdr:rowOff>0</xdr:rowOff>
    </xdr:from>
    <xdr:ext cx="184731" cy="264560"/>
    <xdr:sp macro="" textlink="">
      <xdr:nvSpPr>
        <xdr:cNvPr id="177" name="TextBox 176">
          <a:extLst>
            <a:ext uri="{FF2B5EF4-FFF2-40B4-BE49-F238E27FC236}">
              <a16:creationId xmlns:a16="http://schemas.microsoft.com/office/drawing/2014/main" id="{CCE8B600-F43C-436B-A925-B06FCA3DC801}"/>
            </a:ext>
          </a:extLst>
        </xdr:cNvPr>
        <xdr:cNvSpPr txBox="1"/>
      </xdr:nvSpPr>
      <xdr:spPr>
        <a:xfrm>
          <a:off x="653415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3139440</xdr:colOff>
      <xdr:row>63</xdr:row>
      <xdr:rowOff>0</xdr:rowOff>
    </xdr:from>
    <xdr:ext cx="192763" cy="264560"/>
    <xdr:sp macro="" textlink="">
      <xdr:nvSpPr>
        <xdr:cNvPr id="2" name="TextBox 1">
          <a:extLst>
            <a:ext uri="{FF2B5EF4-FFF2-40B4-BE49-F238E27FC236}">
              <a16:creationId xmlns:a16="http://schemas.microsoft.com/office/drawing/2014/main" id="{4079DAEA-6241-43B6-91DF-9BDEF5DEC369}"/>
            </a:ext>
          </a:extLst>
        </xdr:cNvPr>
        <xdr:cNvSpPr txBox="1"/>
      </xdr:nvSpPr>
      <xdr:spPr>
        <a:xfrm>
          <a:off x="350139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3" name="TextBox 2">
          <a:extLst>
            <a:ext uri="{FF2B5EF4-FFF2-40B4-BE49-F238E27FC236}">
              <a16:creationId xmlns:a16="http://schemas.microsoft.com/office/drawing/2014/main" id="{EE67A30D-BB4B-4C9D-B046-8E3CDAB5C8DC}"/>
            </a:ext>
          </a:extLst>
        </xdr:cNvPr>
        <xdr:cNvSpPr txBox="1"/>
      </xdr:nvSpPr>
      <xdr:spPr>
        <a:xfrm>
          <a:off x="3501390" y="1473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303466"/>
    <xdr:sp macro="" textlink="">
      <xdr:nvSpPr>
        <xdr:cNvPr id="4" name="TextBox 3">
          <a:extLst>
            <a:ext uri="{FF2B5EF4-FFF2-40B4-BE49-F238E27FC236}">
              <a16:creationId xmlns:a16="http://schemas.microsoft.com/office/drawing/2014/main" id="{3B5C57D2-BE38-42A4-BAA9-F6F4A0AE36DD}"/>
            </a:ext>
          </a:extLst>
        </xdr:cNvPr>
        <xdr:cNvSpPr txBox="1"/>
      </xdr:nvSpPr>
      <xdr:spPr>
        <a:xfrm>
          <a:off x="3501390" y="148971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 name="TextBox 4">
          <a:extLst>
            <a:ext uri="{FF2B5EF4-FFF2-40B4-BE49-F238E27FC236}">
              <a16:creationId xmlns:a16="http://schemas.microsoft.com/office/drawing/2014/main" id="{D05EF087-8D97-49D1-9A24-DDD2E2428AFA}"/>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6" name="TextBox 5">
          <a:extLst>
            <a:ext uri="{FF2B5EF4-FFF2-40B4-BE49-F238E27FC236}">
              <a16:creationId xmlns:a16="http://schemas.microsoft.com/office/drawing/2014/main" id="{030FD4CD-9747-4440-A349-3EC1CAF47951}"/>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7" name="TextBox 6">
          <a:extLst>
            <a:ext uri="{FF2B5EF4-FFF2-40B4-BE49-F238E27FC236}">
              <a16:creationId xmlns:a16="http://schemas.microsoft.com/office/drawing/2014/main" id="{305B2D1A-B2CD-43DC-8F08-44904B3D7027}"/>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8" name="TextBox 7">
          <a:extLst>
            <a:ext uri="{FF2B5EF4-FFF2-40B4-BE49-F238E27FC236}">
              <a16:creationId xmlns:a16="http://schemas.microsoft.com/office/drawing/2014/main" id="{13DCEA6B-8399-4A12-9439-F74F3515B116}"/>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9" name="TextBox 8">
          <a:extLst>
            <a:ext uri="{FF2B5EF4-FFF2-40B4-BE49-F238E27FC236}">
              <a16:creationId xmlns:a16="http://schemas.microsoft.com/office/drawing/2014/main" id="{4B0CE7EB-F754-4B46-8848-4110BE595E6C}"/>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0" name="TextBox 9">
          <a:extLst>
            <a:ext uri="{FF2B5EF4-FFF2-40B4-BE49-F238E27FC236}">
              <a16:creationId xmlns:a16="http://schemas.microsoft.com/office/drawing/2014/main" id="{0ED2F465-2032-4F06-B525-F5193258EACA}"/>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 name="TextBox 10">
          <a:extLst>
            <a:ext uri="{FF2B5EF4-FFF2-40B4-BE49-F238E27FC236}">
              <a16:creationId xmlns:a16="http://schemas.microsoft.com/office/drawing/2014/main" id="{9B4AF33A-3A85-4B64-8E33-6E9F12117155}"/>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2" name="TextBox 11">
          <a:extLst>
            <a:ext uri="{FF2B5EF4-FFF2-40B4-BE49-F238E27FC236}">
              <a16:creationId xmlns:a16="http://schemas.microsoft.com/office/drawing/2014/main" id="{6693EBC1-12AC-4D1E-BB81-ACA15C1E2520}"/>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3" name="TextBox 12">
          <a:extLst>
            <a:ext uri="{FF2B5EF4-FFF2-40B4-BE49-F238E27FC236}">
              <a16:creationId xmlns:a16="http://schemas.microsoft.com/office/drawing/2014/main" id="{60668D38-B989-4EF9-829E-CE6B29517DE8}"/>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4" name="TextBox 13">
          <a:extLst>
            <a:ext uri="{FF2B5EF4-FFF2-40B4-BE49-F238E27FC236}">
              <a16:creationId xmlns:a16="http://schemas.microsoft.com/office/drawing/2014/main" id="{9D9C6C88-EB77-42FB-9FB4-6A763181B37A}"/>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15" name="TextBox 14">
          <a:extLst>
            <a:ext uri="{FF2B5EF4-FFF2-40B4-BE49-F238E27FC236}">
              <a16:creationId xmlns:a16="http://schemas.microsoft.com/office/drawing/2014/main" id="{2E90B89E-D0D4-4EED-BCCA-9CF63E76C759}"/>
            </a:ext>
          </a:extLst>
        </xdr:cNvPr>
        <xdr:cNvSpPr txBox="1"/>
      </xdr:nvSpPr>
      <xdr:spPr>
        <a:xfrm>
          <a:off x="6010275"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16" name="TextBox 15">
          <a:extLst>
            <a:ext uri="{FF2B5EF4-FFF2-40B4-BE49-F238E27FC236}">
              <a16:creationId xmlns:a16="http://schemas.microsoft.com/office/drawing/2014/main" id="{BA3588C9-3506-446F-BDC1-5F23042878D7}"/>
            </a:ext>
          </a:extLst>
        </xdr:cNvPr>
        <xdr:cNvSpPr txBox="1"/>
      </xdr:nvSpPr>
      <xdr:spPr>
        <a:xfrm>
          <a:off x="6010275"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303466"/>
    <xdr:sp macro="" textlink="">
      <xdr:nvSpPr>
        <xdr:cNvPr id="17" name="TextBox 16">
          <a:extLst>
            <a:ext uri="{FF2B5EF4-FFF2-40B4-BE49-F238E27FC236}">
              <a16:creationId xmlns:a16="http://schemas.microsoft.com/office/drawing/2014/main" id="{B2C062B9-D676-4240-8932-92F701A5AC0C}"/>
            </a:ext>
          </a:extLst>
        </xdr:cNvPr>
        <xdr:cNvSpPr txBox="1"/>
      </xdr:nvSpPr>
      <xdr:spPr>
        <a:xfrm>
          <a:off x="6010275"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8" name="TextBox 17">
          <a:extLst>
            <a:ext uri="{FF2B5EF4-FFF2-40B4-BE49-F238E27FC236}">
              <a16:creationId xmlns:a16="http://schemas.microsoft.com/office/drawing/2014/main" id="{10DA51ED-CA2C-403E-89A8-9818595E9333}"/>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9" name="TextBox 18">
          <a:extLst>
            <a:ext uri="{FF2B5EF4-FFF2-40B4-BE49-F238E27FC236}">
              <a16:creationId xmlns:a16="http://schemas.microsoft.com/office/drawing/2014/main" id="{BF217A07-19B4-41C6-BC00-CF2A324A8DC4}"/>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0" name="TextBox 19">
          <a:extLst>
            <a:ext uri="{FF2B5EF4-FFF2-40B4-BE49-F238E27FC236}">
              <a16:creationId xmlns:a16="http://schemas.microsoft.com/office/drawing/2014/main" id="{78EA0AB7-F4B8-44C7-A503-3D34FAE3DC67}"/>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1" name="TextBox 20">
          <a:extLst>
            <a:ext uri="{FF2B5EF4-FFF2-40B4-BE49-F238E27FC236}">
              <a16:creationId xmlns:a16="http://schemas.microsoft.com/office/drawing/2014/main" id="{FCF03DEF-65DB-4693-A74A-BE2142BAE19C}"/>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2" name="TextBox 21">
          <a:extLst>
            <a:ext uri="{FF2B5EF4-FFF2-40B4-BE49-F238E27FC236}">
              <a16:creationId xmlns:a16="http://schemas.microsoft.com/office/drawing/2014/main" id="{25BB73FD-75DC-4AC8-A850-1131C3D4D0A5}"/>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3" name="TextBox 22">
          <a:extLst>
            <a:ext uri="{FF2B5EF4-FFF2-40B4-BE49-F238E27FC236}">
              <a16:creationId xmlns:a16="http://schemas.microsoft.com/office/drawing/2014/main" id="{597C75FD-A728-41EE-810E-722830F18888}"/>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4" name="TextBox 23">
          <a:extLst>
            <a:ext uri="{FF2B5EF4-FFF2-40B4-BE49-F238E27FC236}">
              <a16:creationId xmlns:a16="http://schemas.microsoft.com/office/drawing/2014/main" id="{02BE1B01-5AFB-4686-B232-8BBB00B2C0D1}"/>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5" name="TextBox 24">
          <a:extLst>
            <a:ext uri="{FF2B5EF4-FFF2-40B4-BE49-F238E27FC236}">
              <a16:creationId xmlns:a16="http://schemas.microsoft.com/office/drawing/2014/main" id="{EDAAFDBB-7AD1-4317-984E-AC1D9D1FAEDB}"/>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6" name="TextBox 25">
          <a:extLst>
            <a:ext uri="{FF2B5EF4-FFF2-40B4-BE49-F238E27FC236}">
              <a16:creationId xmlns:a16="http://schemas.microsoft.com/office/drawing/2014/main" id="{AF37FE98-07DC-4861-A6D9-719B72E2E616}"/>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7" name="TextBox 26">
          <a:extLst>
            <a:ext uri="{FF2B5EF4-FFF2-40B4-BE49-F238E27FC236}">
              <a16:creationId xmlns:a16="http://schemas.microsoft.com/office/drawing/2014/main" id="{F54B7A89-929E-4048-8F1F-0A9A3D317A83}"/>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28" name="TextBox 27">
          <a:extLst>
            <a:ext uri="{FF2B5EF4-FFF2-40B4-BE49-F238E27FC236}">
              <a16:creationId xmlns:a16="http://schemas.microsoft.com/office/drawing/2014/main" id="{FCD2CC04-CFD3-46D7-9C36-08953B50BA3D}"/>
            </a:ext>
          </a:extLst>
        </xdr:cNvPr>
        <xdr:cNvSpPr txBox="1"/>
      </xdr:nvSpPr>
      <xdr:spPr>
        <a:xfrm>
          <a:off x="798195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29" name="TextBox 28">
          <a:extLst>
            <a:ext uri="{FF2B5EF4-FFF2-40B4-BE49-F238E27FC236}">
              <a16:creationId xmlns:a16="http://schemas.microsoft.com/office/drawing/2014/main" id="{1E95D06E-641B-43E2-8FD0-2DD30FDF05A3}"/>
            </a:ext>
          </a:extLst>
        </xdr:cNvPr>
        <xdr:cNvSpPr txBox="1"/>
      </xdr:nvSpPr>
      <xdr:spPr>
        <a:xfrm>
          <a:off x="7981950"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303466"/>
    <xdr:sp macro="" textlink="">
      <xdr:nvSpPr>
        <xdr:cNvPr id="30" name="TextBox 29">
          <a:extLst>
            <a:ext uri="{FF2B5EF4-FFF2-40B4-BE49-F238E27FC236}">
              <a16:creationId xmlns:a16="http://schemas.microsoft.com/office/drawing/2014/main" id="{E495B77C-AC27-4ECB-BB58-79126A800BC8}"/>
            </a:ext>
          </a:extLst>
        </xdr:cNvPr>
        <xdr:cNvSpPr txBox="1"/>
      </xdr:nvSpPr>
      <xdr:spPr>
        <a:xfrm>
          <a:off x="7981950"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1" name="TextBox 30">
          <a:extLst>
            <a:ext uri="{FF2B5EF4-FFF2-40B4-BE49-F238E27FC236}">
              <a16:creationId xmlns:a16="http://schemas.microsoft.com/office/drawing/2014/main" id="{C9C76237-FDC2-4933-A5FD-7E320E51C11C}"/>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2" name="TextBox 31">
          <a:extLst>
            <a:ext uri="{FF2B5EF4-FFF2-40B4-BE49-F238E27FC236}">
              <a16:creationId xmlns:a16="http://schemas.microsoft.com/office/drawing/2014/main" id="{CD1AE22F-CE31-4EF1-8FEF-6073A5D8E5FD}"/>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3" name="TextBox 32">
          <a:extLst>
            <a:ext uri="{FF2B5EF4-FFF2-40B4-BE49-F238E27FC236}">
              <a16:creationId xmlns:a16="http://schemas.microsoft.com/office/drawing/2014/main" id="{DEA08309-8141-4BDC-B6E8-993901242DDC}"/>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4" name="TextBox 33">
          <a:extLst>
            <a:ext uri="{FF2B5EF4-FFF2-40B4-BE49-F238E27FC236}">
              <a16:creationId xmlns:a16="http://schemas.microsoft.com/office/drawing/2014/main" id="{534D3595-C9AD-4560-938C-57948D45B0F0}"/>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5" name="TextBox 34">
          <a:extLst>
            <a:ext uri="{FF2B5EF4-FFF2-40B4-BE49-F238E27FC236}">
              <a16:creationId xmlns:a16="http://schemas.microsoft.com/office/drawing/2014/main" id="{33735D61-C1B6-42BF-B6FB-41E8EDFBB726}"/>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6" name="TextBox 35">
          <a:extLst>
            <a:ext uri="{FF2B5EF4-FFF2-40B4-BE49-F238E27FC236}">
              <a16:creationId xmlns:a16="http://schemas.microsoft.com/office/drawing/2014/main" id="{6A2CABFC-02C6-4A13-AA38-4FCE9B26A332}"/>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7" name="TextBox 36">
          <a:extLst>
            <a:ext uri="{FF2B5EF4-FFF2-40B4-BE49-F238E27FC236}">
              <a16:creationId xmlns:a16="http://schemas.microsoft.com/office/drawing/2014/main" id="{EBD4206A-80E9-4308-9B55-1EA764EDF4D1}"/>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8" name="TextBox 37">
          <a:extLst>
            <a:ext uri="{FF2B5EF4-FFF2-40B4-BE49-F238E27FC236}">
              <a16:creationId xmlns:a16="http://schemas.microsoft.com/office/drawing/2014/main" id="{EA107951-AA6B-4058-BD44-2260AC5559E9}"/>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9" name="TextBox 38">
          <a:extLst>
            <a:ext uri="{FF2B5EF4-FFF2-40B4-BE49-F238E27FC236}">
              <a16:creationId xmlns:a16="http://schemas.microsoft.com/office/drawing/2014/main" id="{6DBFE09D-B5C3-4696-82F9-5F458F072A9F}"/>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40" name="TextBox 39">
          <a:extLst>
            <a:ext uri="{FF2B5EF4-FFF2-40B4-BE49-F238E27FC236}">
              <a16:creationId xmlns:a16="http://schemas.microsoft.com/office/drawing/2014/main" id="{F55A6DEF-1BCF-42D4-91E5-5492B784E4B2}"/>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63</xdr:row>
      <xdr:rowOff>0</xdr:rowOff>
    </xdr:from>
    <xdr:ext cx="192763" cy="264560"/>
    <xdr:sp macro="" textlink="">
      <xdr:nvSpPr>
        <xdr:cNvPr id="41" name="TextBox 40">
          <a:extLst>
            <a:ext uri="{FF2B5EF4-FFF2-40B4-BE49-F238E27FC236}">
              <a16:creationId xmlns:a16="http://schemas.microsoft.com/office/drawing/2014/main" id="{319447B6-AB07-4851-8369-B3F99445D6E8}"/>
            </a:ext>
          </a:extLst>
        </xdr:cNvPr>
        <xdr:cNvSpPr txBox="1"/>
      </xdr:nvSpPr>
      <xdr:spPr>
        <a:xfrm>
          <a:off x="6006465"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63</xdr:row>
      <xdr:rowOff>0</xdr:rowOff>
    </xdr:from>
    <xdr:ext cx="192763" cy="264560"/>
    <xdr:sp macro="" textlink="">
      <xdr:nvSpPr>
        <xdr:cNvPr id="42" name="TextBox 41">
          <a:extLst>
            <a:ext uri="{FF2B5EF4-FFF2-40B4-BE49-F238E27FC236}">
              <a16:creationId xmlns:a16="http://schemas.microsoft.com/office/drawing/2014/main" id="{A7975F0C-E3E2-4ECA-B076-84D76169B82B}"/>
            </a:ext>
          </a:extLst>
        </xdr:cNvPr>
        <xdr:cNvSpPr txBox="1"/>
      </xdr:nvSpPr>
      <xdr:spPr>
        <a:xfrm>
          <a:off x="79781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63</xdr:row>
      <xdr:rowOff>0</xdr:rowOff>
    </xdr:from>
    <xdr:ext cx="192763" cy="264560"/>
    <xdr:sp macro="" textlink="">
      <xdr:nvSpPr>
        <xdr:cNvPr id="43" name="TextBox 42">
          <a:extLst>
            <a:ext uri="{FF2B5EF4-FFF2-40B4-BE49-F238E27FC236}">
              <a16:creationId xmlns:a16="http://schemas.microsoft.com/office/drawing/2014/main" id="{87E41D4F-85F0-4337-941F-F440F63E2866}"/>
            </a:ext>
          </a:extLst>
        </xdr:cNvPr>
        <xdr:cNvSpPr txBox="1"/>
      </xdr:nvSpPr>
      <xdr:spPr>
        <a:xfrm>
          <a:off x="91592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64</xdr:row>
      <xdr:rowOff>0</xdr:rowOff>
    </xdr:from>
    <xdr:ext cx="183125" cy="264560"/>
    <xdr:sp macro="" textlink="">
      <xdr:nvSpPr>
        <xdr:cNvPr id="44" name="TextBox 43">
          <a:extLst>
            <a:ext uri="{FF2B5EF4-FFF2-40B4-BE49-F238E27FC236}">
              <a16:creationId xmlns:a16="http://schemas.microsoft.com/office/drawing/2014/main" id="{32764BBF-E213-4FAB-9E5E-1C1DD2C8E093}"/>
            </a:ext>
          </a:extLst>
        </xdr:cNvPr>
        <xdr:cNvSpPr txBox="1"/>
      </xdr:nvSpPr>
      <xdr:spPr>
        <a:xfrm>
          <a:off x="3510915" y="14735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64</xdr:row>
      <xdr:rowOff>0</xdr:rowOff>
    </xdr:from>
    <xdr:ext cx="184731" cy="271710"/>
    <xdr:sp macro="" textlink="">
      <xdr:nvSpPr>
        <xdr:cNvPr id="45" name="TextBox 44">
          <a:extLst>
            <a:ext uri="{FF2B5EF4-FFF2-40B4-BE49-F238E27FC236}">
              <a16:creationId xmlns:a16="http://schemas.microsoft.com/office/drawing/2014/main" id="{FC21C426-C8E1-4103-A4BC-524C3A13F1CF}"/>
            </a:ext>
          </a:extLst>
        </xdr:cNvPr>
        <xdr:cNvSpPr txBox="1"/>
      </xdr:nvSpPr>
      <xdr:spPr>
        <a:xfrm>
          <a:off x="693420" y="14735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3148965</xdr:colOff>
      <xdr:row>163</xdr:row>
      <xdr:rowOff>0</xdr:rowOff>
    </xdr:from>
    <xdr:ext cx="183125" cy="264560"/>
    <xdr:sp macro="" textlink="">
      <xdr:nvSpPr>
        <xdr:cNvPr id="4" name="TextBox 3">
          <a:extLst>
            <a:ext uri="{FF2B5EF4-FFF2-40B4-BE49-F238E27FC236}">
              <a16:creationId xmlns:a16="http://schemas.microsoft.com/office/drawing/2014/main" id="{728335FD-8AED-4D23-96DC-49058EB9CCBF}"/>
            </a:ext>
          </a:extLst>
        </xdr:cNvPr>
        <xdr:cNvSpPr txBox="1"/>
      </xdr:nvSpPr>
      <xdr:spPr>
        <a:xfrm>
          <a:off x="3148965" y="298799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163</xdr:row>
      <xdr:rowOff>0</xdr:rowOff>
    </xdr:from>
    <xdr:ext cx="184731" cy="271710"/>
    <xdr:sp macro="" textlink="">
      <xdr:nvSpPr>
        <xdr:cNvPr id="5" name="TextBox 4">
          <a:extLst>
            <a:ext uri="{FF2B5EF4-FFF2-40B4-BE49-F238E27FC236}">
              <a16:creationId xmlns:a16="http://schemas.microsoft.com/office/drawing/2014/main" id="{3DABC0D6-7210-4594-973C-DBDBD69E7166}"/>
            </a:ext>
          </a:extLst>
        </xdr:cNvPr>
        <xdr:cNvSpPr txBox="1"/>
      </xdr:nvSpPr>
      <xdr:spPr>
        <a:xfrm>
          <a:off x="779145" y="63246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ilguun_ch/Desktop/&#1060;&#1080;&#1085;&#1072;/&#1045;&#1088;&#1076;&#1080;&#1081;&#1085;/IDXXXXXXXq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04101a"/>
      <sheetName val="i.04101"/>
      <sheetName val="i.04102a"/>
      <sheetName val="i.04102"/>
      <sheetName val="i.04103"/>
      <sheetName val="i.04104"/>
      <sheetName val="i.04105"/>
      <sheetName val="i.04106"/>
      <sheetName val="i.04107"/>
      <sheetName val="i.04108"/>
      <sheetName val="i.04109"/>
      <sheetName val="i.04110"/>
      <sheetName val="i.04111"/>
      <sheetName val="i.04112"/>
      <sheetName val="i.04113"/>
      <sheetName val="i.04114"/>
      <sheetName val="i.04115"/>
      <sheetName val="i.04116"/>
      <sheetName val="i.04117"/>
      <sheetName val="i.04118a"/>
      <sheetName val="i.04118b"/>
      <sheetName val="i.04144a"/>
      <sheetName val="i.04144"/>
      <sheetName val="i.04145"/>
      <sheetName val="i.04148"/>
      <sheetName val="i.04152"/>
      <sheetName val="i.04153"/>
      <sheetName val="i.04153a"/>
      <sheetName val="i.04154"/>
      <sheetName val="i.04off1"/>
      <sheetName val="i.04off2"/>
      <sheetName val="УБХНС тооцооло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7">
          <cell r="A7" t="str">
            <v>Даатгагчийн нэр:</v>
          </cell>
          <cell r="F7" t="str">
            <v>..... оны .... сарын ...-ны өдөр</v>
          </cell>
        </row>
        <row r="32">
          <cell r="C32" t="str">
            <v>тамга тэмдэг</v>
          </cell>
        </row>
        <row r="34">
          <cell r="C34" t="str">
            <v xml:space="preserve">ТАЙЛАН ГАРГАСАН:    </v>
          </cell>
        </row>
        <row r="36">
          <cell r="C36" t="str">
            <v xml:space="preserve"> Гүйцэтгэх захирал</v>
          </cell>
          <cell r="D36" t="str">
            <v xml:space="preserve">/................................../   </v>
          </cell>
          <cell r="F36" t="str">
            <v>/................................./</v>
          </cell>
        </row>
        <row r="38">
          <cell r="C38" t="str">
            <v xml:space="preserve"> Ерөнхий нягтлан бодогч  </v>
          </cell>
          <cell r="D38" t="str">
            <v xml:space="preserve">/.................................../   </v>
          </cell>
          <cell r="F38" t="str">
            <v>/................................/</v>
          </cell>
        </row>
        <row r="40">
          <cell r="C40" t="str">
            <v>...................................................</v>
          </cell>
          <cell r="D40" t="str">
            <v xml:space="preserve">/................................../   </v>
          </cell>
          <cell r="F40" t="str">
            <v>/................................/</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5.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4"/>
  <sheetViews>
    <sheetView zoomScaleNormal="100" zoomScalePageLayoutView="60" workbookViewId="0">
      <selection activeCell="B43" sqref="B43"/>
    </sheetView>
  </sheetViews>
  <sheetFormatPr defaultRowHeight="12.75" x14ac:dyDescent="0.2"/>
  <cols>
    <col min="1" max="1" width="3" style="287" bestFit="1" customWidth="1"/>
    <col min="2" max="2" width="68.7109375" style="287" bestFit="1" customWidth="1"/>
    <col min="3" max="3" width="15.42578125" style="287" bestFit="1" customWidth="1"/>
    <col min="4" max="4" width="17.140625" style="287"/>
    <col min="5" max="5" width="22.28515625" style="287"/>
    <col min="6" max="6" width="14.85546875" style="287" customWidth="1"/>
    <col min="7" max="7" width="25" style="287"/>
    <col min="8" max="8" width="25.5703125" style="287"/>
    <col min="9" max="9" width="16.7109375" style="287"/>
    <col min="10" max="10" width="19" style="287"/>
    <col min="11" max="11" width="15.42578125" style="287" bestFit="1" customWidth="1"/>
    <col min="12" max="1025" width="11.5703125" style="287"/>
    <col min="1026" max="16384" width="9.140625" style="287"/>
  </cols>
  <sheetData>
    <row r="1" spans="1:11" x14ac:dyDescent="0.2">
      <c r="A1" s="293"/>
      <c r="B1" s="293"/>
      <c r="C1" s="293"/>
      <c r="D1" s="293"/>
      <c r="E1" s="293"/>
      <c r="F1" s="293"/>
      <c r="G1" s="293"/>
      <c r="H1" s="293"/>
      <c r="I1" s="293"/>
      <c r="J1" s="293"/>
      <c r="K1" s="293"/>
    </row>
    <row r="2" spans="1:11" x14ac:dyDescent="0.2">
      <c r="A2" s="293"/>
      <c r="B2" s="293"/>
      <c r="C2" s="293"/>
      <c r="D2" s="294" t="s">
        <v>670</v>
      </c>
      <c r="E2" s="293"/>
      <c r="F2" s="293"/>
      <c r="G2" s="293"/>
      <c r="H2" s="293"/>
      <c r="I2" s="293"/>
      <c r="J2" s="293"/>
      <c r="K2" s="293"/>
    </row>
    <row r="3" spans="1:11" x14ac:dyDescent="0.2">
      <c r="A3" s="293" t="s">
        <v>396</v>
      </c>
      <c r="B3" s="295"/>
      <c r="C3" s="293"/>
      <c r="D3" s="293"/>
      <c r="E3" s="293"/>
      <c r="F3" s="293"/>
      <c r="G3" s="293"/>
      <c r="H3" s="293"/>
      <c r="I3" s="293"/>
      <c r="J3" s="480" t="s">
        <v>397</v>
      </c>
      <c r="K3" s="480"/>
    </row>
    <row r="4" spans="1:11" x14ac:dyDescent="0.2">
      <c r="A4" s="293"/>
      <c r="B4" s="293"/>
      <c r="C4" s="293"/>
      <c r="D4" s="293"/>
      <c r="E4" s="293"/>
      <c r="F4" s="293"/>
      <c r="G4" s="293"/>
      <c r="H4" s="293"/>
      <c r="I4" s="293"/>
      <c r="J4" s="272"/>
      <c r="K4" s="296" t="s">
        <v>271</v>
      </c>
    </row>
    <row r="5" spans="1:11" ht="38.25" x14ac:dyDescent="0.2">
      <c r="A5" s="297" t="s">
        <v>407</v>
      </c>
      <c r="B5" s="281" t="s">
        <v>668</v>
      </c>
      <c r="C5" s="281" t="s">
        <v>2</v>
      </c>
      <c r="D5" s="281" t="s">
        <v>3</v>
      </c>
      <c r="E5" s="281" t="s">
        <v>4</v>
      </c>
      <c r="F5" s="398" t="s">
        <v>5</v>
      </c>
      <c r="G5" s="281" t="s">
        <v>6</v>
      </c>
      <c r="H5" s="281" t="s">
        <v>7</v>
      </c>
      <c r="I5" s="281" t="s">
        <v>8</v>
      </c>
      <c r="J5" s="281" t="s">
        <v>9</v>
      </c>
      <c r="K5" s="281" t="s">
        <v>10</v>
      </c>
    </row>
    <row r="6" spans="1:11" x14ac:dyDescent="0.2">
      <c r="A6" s="297" t="s">
        <v>275</v>
      </c>
      <c r="B6" s="281" t="s">
        <v>276</v>
      </c>
      <c r="C6" s="281">
        <v>1</v>
      </c>
      <c r="D6" s="281">
        <v>2</v>
      </c>
      <c r="E6" s="281">
        <v>3</v>
      </c>
      <c r="F6" s="281">
        <v>4</v>
      </c>
      <c r="G6" s="281">
        <v>5</v>
      </c>
      <c r="H6" s="281">
        <v>6</v>
      </c>
      <c r="I6" s="281">
        <v>7</v>
      </c>
      <c r="J6" s="281">
        <v>8</v>
      </c>
      <c r="K6" s="281">
        <v>9</v>
      </c>
    </row>
    <row r="7" spans="1:11" x14ac:dyDescent="0.2">
      <c r="A7" s="285">
        <v>1</v>
      </c>
      <c r="B7" s="450" t="s">
        <v>11</v>
      </c>
      <c r="C7" s="4"/>
      <c r="D7" s="4"/>
      <c r="E7" s="4"/>
      <c r="F7" s="4"/>
      <c r="G7" s="4"/>
      <c r="H7" s="4"/>
      <c r="I7" s="4"/>
      <c r="J7" s="4"/>
      <c r="K7" s="286">
        <f t="shared" ref="K7:K23" si="0">SUM(C7:J7)</f>
        <v>0</v>
      </c>
    </row>
    <row r="8" spans="1:11" x14ac:dyDescent="0.2">
      <c r="A8" s="290">
        <v>2</v>
      </c>
      <c r="B8" s="291" t="s">
        <v>12</v>
      </c>
      <c r="C8" s="4"/>
      <c r="D8" s="4"/>
      <c r="E8" s="4"/>
      <c r="F8" s="4"/>
      <c r="G8" s="4"/>
      <c r="H8" s="4"/>
      <c r="I8" s="4"/>
      <c r="J8" s="4"/>
      <c r="K8" s="286">
        <f t="shared" si="0"/>
        <v>0</v>
      </c>
    </row>
    <row r="9" spans="1:11" x14ac:dyDescent="0.2">
      <c r="A9" s="290">
        <v>3</v>
      </c>
      <c r="B9" s="292" t="s">
        <v>13</v>
      </c>
      <c r="C9" s="289">
        <f>C7+C8</f>
        <v>0</v>
      </c>
      <c r="D9" s="289">
        <f t="shared" ref="D9:J9" si="1">D7+D8</f>
        <v>0</v>
      </c>
      <c r="E9" s="289">
        <f t="shared" si="1"/>
        <v>0</v>
      </c>
      <c r="F9" s="289">
        <f t="shared" si="1"/>
        <v>0</v>
      </c>
      <c r="G9" s="289">
        <f t="shared" si="1"/>
        <v>0</v>
      </c>
      <c r="H9" s="289">
        <f t="shared" si="1"/>
        <v>0</v>
      </c>
      <c r="I9" s="289">
        <f t="shared" si="1"/>
        <v>0</v>
      </c>
      <c r="J9" s="289">
        <f t="shared" si="1"/>
        <v>0</v>
      </c>
      <c r="K9" s="286">
        <f t="shared" si="0"/>
        <v>0</v>
      </c>
    </row>
    <row r="10" spans="1:11" x14ac:dyDescent="0.2">
      <c r="A10" s="290">
        <v>4</v>
      </c>
      <c r="B10" s="291" t="s">
        <v>14</v>
      </c>
      <c r="C10" s="4" t="s">
        <v>0</v>
      </c>
      <c r="D10" s="4" t="s">
        <v>0</v>
      </c>
      <c r="E10" s="4" t="s">
        <v>0</v>
      </c>
      <c r="F10" s="4"/>
      <c r="G10" s="4" t="s">
        <v>0</v>
      </c>
      <c r="H10" s="4" t="s">
        <v>0</v>
      </c>
      <c r="I10" s="4" t="s">
        <v>0</v>
      </c>
      <c r="J10" s="4" t="s">
        <v>0</v>
      </c>
      <c r="K10" s="286">
        <f t="shared" si="0"/>
        <v>0</v>
      </c>
    </row>
    <row r="11" spans="1:11" x14ac:dyDescent="0.2">
      <c r="A11" s="290">
        <v>5</v>
      </c>
      <c r="B11" s="291" t="s">
        <v>15</v>
      </c>
      <c r="C11" s="4" t="s">
        <v>0</v>
      </c>
      <c r="D11" s="4" t="s">
        <v>0</v>
      </c>
      <c r="E11" s="4"/>
      <c r="F11" s="4"/>
      <c r="G11" s="4" t="s">
        <v>0</v>
      </c>
      <c r="H11" s="4" t="s">
        <v>0</v>
      </c>
      <c r="I11" s="4" t="s">
        <v>0</v>
      </c>
      <c r="J11" s="4" t="s">
        <v>0</v>
      </c>
      <c r="K11" s="286">
        <f t="shared" si="0"/>
        <v>0</v>
      </c>
    </row>
    <row r="12" spans="1:11" x14ac:dyDescent="0.2">
      <c r="A12" s="290">
        <v>6</v>
      </c>
      <c r="B12" s="291" t="s">
        <v>16</v>
      </c>
      <c r="C12" s="4" t="s">
        <v>0</v>
      </c>
      <c r="D12" s="4" t="s">
        <v>0</v>
      </c>
      <c r="E12" s="4" t="s">
        <v>0</v>
      </c>
      <c r="F12" s="4"/>
      <c r="G12" s="4" t="s">
        <v>0</v>
      </c>
      <c r="H12" s="4" t="s">
        <v>0</v>
      </c>
      <c r="I12" s="4" t="s">
        <v>0</v>
      </c>
      <c r="J12" s="4" t="s">
        <v>0</v>
      </c>
      <c r="K12" s="286">
        <f t="shared" si="0"/>
        <v>0</v>
      </c>
    </row>
    <row r="13" spans="1:11" x14ac:dyDescent="0.2">
      <c r="A13" s="290">
        <v>7</v>
      </c>
      <c r="B13" s="291" t="s">
        <v>17</v>
      </c>
      <c r="C13" s="4" t="s">
        <v>0</v>
      </c>
      <c r="D13" s="4" t="s">
        <v>0</v>
      </c>
      <c r="E13" s="4" t="s">
        <v>0</v>
      </c>
      <c r="F13" s="4"/>
      <c r="G13" s="4" t="s">
        <v>0</v>
      </c>
      <c r="H13" s="4" t="s">
        <v>0</v>
      </c>
      <c r="I13" s="4" t="s">
        <v>0</v>
      </c>
      <c r="J13" s="4" t="s">
        <v>0</v>
      </c>
      <c r="K13" s="286">
        <f t="shared" si="0"/>
        <v>0</v>
      </c>
    </row>
    <row r="14" spans="1:11" x14ac:dyDescent="0.2">
      <c r="A14" s="290">
        <v>8</v>
      </c>
      <c r="B14" s="291" t="s">
        <v>18</v>
      </c>
      <c r="C14" s="4" t="s">
        <v>0</v>
      </c>
      <c r="D14" s="4" t="s">
        <v>0</v>
      </c>
      <c r="E14" s="4" t="s">
        <v>0</v>
      </c>
      <c r="F14" s="4"/>
      <c r="G14" s="4" t="s">
        <v>0</v>
      </c>
      <c r="H14" s="4" t="s">
        <v>0</v>
      </c>
      <c r="I14" s="4" t="s">
        <v>0</v>
      </c>
      <c r="J14" s="4" t="s">
        <v>0</v>
      </c>
      <c r="K14" s="286">
        <f t="shared" si="0"/>
        <v>0</v>
      </c>
    </row>
    <row r="15" spans="1:11" x14ac:dyDescent="0.2">
      <c r="A15" s="285">
        <v>9</v>
      </c>
      <c r="B15" s="451" t="s">
        <v>669</v>
      </c>
      <c r="C15" s="286">
        <f>SUM(C9:C14)</f>
        <v>0</v>
      </c>
      <c r="D15" s="286">
        <f t="shared" ref="D15:J15" si="2">SUM(D9:D14)</f>
        <v>0</v>
      </c>
      <c r="E15" s="286">
        <f t="shared" si="2"/>
        <v>0</v>
      </c>
      <c r="F15" s="286">
        <f t="shared" si="2"/>
        <v>0</v>
      </c>
      <c r="G15" s="286">
        <f t="shared" si="2"/>
        <v>0</v>
      </c>
      <c r="H15" s="286">
        <f t="shared" si="2"/>
        <v>0</v>
      </c>
      <c r="I15" s="286">
        <f t="shared" si="2"/>
        <v>0</v>
      </c>
      <c r="J15" s="286">
        <f t="shared" si="2"/>
        <v>0</v>
      </c>
      <c r="K15" s="286">
        <f t="shared" si="0"/>
        <v>0</v>
      </c>
    </row>
    <row r="16" spans="1:11" x14ac:dyDescent="0.2">
      <c r="A16" s="290">
        <v>10</v>
      </c>
      <c r="B16" s="291" t="s">
        <v>12</v>
      </c>
      <c r="C16" s="4"/>
      <c r="D16" s="4"/>
      <c r="E16" s="4"/>
      <c r="F16" s="4"/>
      <c r="G16" s="4"/>
      <c r="H16" s="4"/>
      <c r="I16" s="4"/>
      <c r="J16" s="4"/>
      <c r="K16" s="289">
        <f t="shared" si="0"/>
        <v>0</v>
      </c>
    </row>
    <row r="17" spans="1:11" x14ac:dyDescent="0.2">
      <c r="A17" s="290">
        <v>11</v>
      </c>
      <c r="B17" s="292" t="s">
        <v>13</v>
      </c>
      <c r="C17" s="289">
        <f>C15+C16</f>
        <v>0</v>
      </c>
      <c r="D17" s="289">
        <f t="shared" ref="D17:J17" si="3">D15+D16</f>
        <v>0</v>
      </c>
      <c r="E17" s="289">
        <f t="shared" si="3"/>
        <v>0</v>
      </c>
      <c r="F17" s="289">
        <f t="shared" si="3"/>
        <v>0</v>
      </c>
      <c r="G17" s="289">
        <f t="shared" si="3"/>
        <v>0</v>
      </c>
      <c r="H17" s="289">
        <f t="shared" si="3"/>
        <v>0</v>
      </c>
      <c r="I17" s="289">
        <f t="shared" si="3"/>
        <v>0</v>
      </c>
      <c r="J17" s="289">
        <f t="shared" si="3"/>
        <v>0</v>
      </c>
      <c r="K17" s="289">
        <f t="shared" si="0"/>
        <v>0</v>
      </c>
    </row>
    <row r="18" spans="1:11" x14ac:dyDescent="0.2">
      <c r="A18" s="290">
        <v>12</v>
      </c>
      <c r="B18" s="291" t="s">
        <v>14</v>
      </c>
      <c r="C18" s="4" t="s">
        <v>0</v>
      </c>
      <c r="D18" s="4" t="s">
        <v>0</v>
      </c>
      <c r="E18" s="4" t="s">
        <v>0</v>
      </c>
      <c r="F18" s="4"/>
      <c r="G18" s="4" t="s">
        <v>0</v>
      </c>
      <c r="H18" s="4" t="s">
        <v>0</v>
      </c>
      <c r="I18" s="4" t="s">
        <v>0</v>
      </c>
      <c r="J18" s="289">
        <f>i.04120!E64</f>
        <v>0</v>
      </c>
      <c r="K18" s="289">
        <f t="shared" si="0"/>
        <v>0</v>
      </c>
    </row>
    <row r="19" spans="1:11" x14ac:dyDescent="0.2">
      <c r="A19" s="290">
        <v>13</v>
      </c>
      <c r="B19" s="291" t="s">
        <v>15</v>
      </c>
      <c r="C19" s="4" t="s">
        <v>0</v>
      </c>
      <c r="D19" s="4" t="s">
        <v>0</v>
      </c>
      <c r="E19" s="4" t="s">
        <v>0</v>
      </c>
      <c r="F19" s="4"/>
      <c r="G19" s="4" t="s">
        <v>0</v>
      </c>
      <c r="H19" s="4" t="s">
        <v>0</v>
      </c>
      <c r="I19" s="4" t="s">
        <v>0</v>
      </c>
      <c r="J19" s="4" t="s">
        <v>0</v>
      </c>
      <c r="K19" s="289">
        <f t="shared" si="0"/>
        <v>0</v>
      </c>
    </row>
    <row r="20" spans="1:11" x14ac:dyDescent="0.2">
      <c r="A20" s="290">
        <v>14</v>
      </c>
      <c r="B20" s="291" t="s">
        <v>16</v>
      </c>
      <c r="C20" s="4" t="s">
        <v>0</v>
      </c>
      <c r="D20" s="4" t="s">
        <v>0</v>
      </c>
      <c r="E20" s="4" t="s">
        <v>0</v>
      </c>
      <c r="F20" s="4"/>
      <c r="G20" s="4" t="s">
        <v>0</v>
      </c>
      <c r="H20" s="4" t="s">
        <v>0</v>
      </c>
      <c r="I20" s="4" t="s">
        <v>0</v>
      </c>
      <c r="J20" s="4" t="s">
        <v>0</v>
      </c>
      <c r="K20" s="289">
        <f t="shared" si="0"/>
        <v>0</v>
      </c>
    </row>
    <row r="21" spans="1:11" x14ac:dyDescent="0.2">
      <c r="A21" s="290">
        <v>15</v>
      </c>
      <c r="B21" s="291" t="s">
        <v>17</v>
      </c>
      <c r="C21" s="4" t="s">
        <v>0</v>
      </c>
      <c r="D21" s="4" t="s">
        <v>0</v>
      </c>
      <c r="E21" s="4" t="s">
        <v>0</v>
      </c>
      <c r="F21" s="4"/>
      <c r="G21" s="4" t="s">
        <v>0</v>
      </c>
      <c r="H21" s="4" t="s">
        <v>0</v>
      </c>
      <c r="I21" s="4" t="s">
        <v>0</v>
      </c>
      <c r="J21" s="4" t="s">
        <v>0</v>
      </c>
      <c r="K21" s="289">
        <f t="shared" si="0"/>
        <v>0</v>
      </c>
    </row>
    <row r="22" spans="1:11" x14ac:dyDescent="0.2">
      <c r="A22" s="290">
        <v>16</v>
      </c>
      <c r="B22" s="291" t="s">
        <v>18</v>
      </c>
      <c r="C22" s="4" t="s">
        <v>0</v>
      </c>
      <c r="D22" s="4" t="s">
        <v>0</v>
      </c>
      <c r="E22" s="4" t="s">
        <v>0</v>
      </c>
      <c r="F22" s="4"/>
      <c r="G22" s="4" t="s">
        <v>0</v>
      </c>
      <c r="H22" s="4" t="s">
        <v>0</v>
      </c>
      <c r="I22" s="4" t="s">
        <v>0</v>
      </c>
      <c r="J22" s="4" t="s">
        <v>0</v>
      </c>
      <c r="K22" s="289">
        <f t="shared" si="0"/>
        <v>0</v>
      </c>
    </row>
    <row r="23" spans="1:11" x14ac:dyDescent="0.2">
      <c r="A23" s="285">
        <v>17</v>
      </c>
      <c r="B23" s="451" t="s">
        <v>669</v>
      </c>
      <c r="C23" s="286">
        <f>SUM(C17:C22)</f>
        <v>0</v>
      </c>
      <c r="D23" s="286">
        <f t="shared" ref="D23:J23" si="4">SUM(D17:D22)</f>
        <v>0</v>
      </c>
      <c r="E23" s="286">
        <f t="shared" si="4"/>
        <v>0</v>
      </c>
      <c r="F23" s="286">
        <f t="shared" si="4"/>
        <v>0</v>
      </c>
      <c r="G23" s="286">
        <f t="shared" si="4"/>
        <v>0</v>
      </c>
      <c r="H23" s="286">
        <f t="shared" si="4"/>
        <v>0</v>
      </c>
      <c r="I23" s="286">
        <f t="shared" si="4"/>
        <v>0</v>
      </c>
      <c r="J23" s="286">
        <f t="shared" si="4"/>
        <v>0</v>
      </c>
      <c r="K23" s="286">
        <f t="shared" si="0"/>
        <v>0</v>
      </c>
    </row>
    <row r="25" spans="1:11" x14ac:dyDescent="0.2">
      <c r="C25" s="288">
        <f>C23-i.04119!E82</f>
        <v>0</v>
      </c>
      <c r="D25" s="288">
        <f>D23-i.04119!E83</f>
        <v>0</v>
      </c>
      <c r="E25" s="288">
        <f>E23-i.04119!E84</f>
        <v>0</v>
      </c>
      <c r="F25" s="288"/>
      <c r="G25" s="288">
        <f>G23-i.04119!E85</f>
        <v>0</v>
      </c>
      <c r="H25" s="288">
        <f>H23-i.04119!E86</f>
        <v>0</v>
      </c>
      <c r="I25" s="288">
        <f>I23-i.04119!E87</f>
        <v>0</v>
      </c>
      <c r="J25" s="288">
        <f>J23-i.04119!E88</f>
        <v>0</v>
      </c>
      <c r="K25" s="288">
        <f>K23-i.04119!E89</f>
        <v>0</v>
      </c>
    </row>
    <row r="26" spans="1:11" x14ac:dyDescent="0.2">
      <c r="B26" s="6" t="s">
        <v>398</v>
      </c>
      <c r="C26" s="273"/>
      <c r="D26" s="8"/>
      <c r="E26" s="8"/>
      <c r="F26" s="8"/>
    </row>
    <row r="27" spans="1:11" x14ac:dyDescent="0.2">
      <c r="B27" s="9"/>
      <c r="C27" s="273"/>
      <c r="D27" s="8"/>
      <c r="E27" s="8"/>
      <c r="F27" s="8"/>
    </row>
    <row r="28" spans="1:11" x14ac:dyDescent="0.2">
      <c r="B28" s="9" t="s">
        <v>399</v>
      </c>
      <c r="C28" s="273"/>
      <c r="D28" s="8"/>
      <c r="E28" s="8"/>
      <c r="F28" s="8"/>
    </row>
    <row r="29" spans="1:11" x14ac:dyDescent="0.2">
      <c r="B29" s="9"/>
      <c r="C29" s="273"/>
      <c r="D29" s="8"/>
      <c r="E29" s="8"/>
      <c r="F29" s="8"/>
    </row>
    <row r="30" spans="1:11" x14ac:dyDescent="0.2">
      <c r="B30" s="10" t="s">
        <v>400</v>
      </c>
      <c r="C30" s="479" t="s">
        <v>401</v>
      </c>
      <c r="D30" s="479"/>
      <c r="E30" s="8" t="s">
        <v>402</v>
      </c>
      <c r="F30" s="8"/>
    </row>
    <row r="31" spans="1:11" x14ac:dyDescent="0.2">
      <c r="B31" s="9"/>
      <c r="C31" s="479"/>
      <c r="D31" s="479"/>
      <c r="E31" s="8"/>
      <c r="F31" s="8"/>
    </row>
    <row r="32" spans="1:11" x14ac:dyDescent="0.2">
      <c r="B32" s="10" t="s">
        <v>403</v>
      </c>
      <c r="C32" s="479" t="s">
        <v>404</v>
      </c>
      <c r="D32" s="479"/>
      <c r="E32" s="8" t="s">
        <v>405</v>
      </c>
      <c r="F32" s="8"/>
    </row>
    <row r="33" spans="2:6" x14ac:dyDescent="0.2">
      <c r="B33" s="9"/>
      <c r="C33" s="479"/>
      <c r="D33" s="479"/>
      <c r="E33" s="8"/>
      <c r="F33" s="8"/>
    </row>
    <row r="34" spans="2:6" x14ac:dyDescent="0.2">
      <c r="B34" s="10" t="s">
        <v>406</v>
      </c>
      <c r="C34" s="479" t="s">
        <v>401</v>
      </c>
      <c r="D34" s="479"/>
      <c r="E34" s="8" t="s">
        <v>405</v>
      </c>
      <c r="F34" s="8"/>
    </row>
  </sheetData>
  <sheetProtection password="CA9F" sheet="1" objects="1" scenarios="1"/>
  <mergeCells count="6">
    <mergeCell ref="C34:D34"/>
    <mergeCell ref="J3:K3"/>
    <mergeCell ref="C30:D30"/>
    <mergeCell ref="C31:D31"/>
    <mergeCell ref="C32:D32"/>
    <mergeCell ref="C33:D33"/>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01"/>
  <sheetViews>
    <sheetView topLeftCell="A82" zoomScaleNormal="100" zoomScalePageLayoutView="60" workbookViewId="0">
      <selection activeCell="B79" sqref="B79"/>
    </sheetView>
  </sheetViews>
  <sheetFormatPr defaultRowHeight="12.75" x14ac:dyDescent="0.2"/>
  <cols>
    <col min="1" max="1" width="6.5703125" style="1" bestFit="1" customWidth="1"/>
    <col min="2" max="2" width="71.5703125" style="1" customWidth="1"/>
    <col min="3" max="3" width="7.28515625" style="1" bestFit="1" customWidth="1"/>
    <col min="4" max="4" width="24.5703125" style="1" customWidth="1"/>
    <col min="5" max="5" width="23" style="1" customWidth="1"/>
    <col min="6" max="1020" width="11.5703125" style="1"/>
    <col min="1021" max="16384" width="9.140625" style="1"/>
  </cols>
  <sheetData>
    <row r="1" spans="1:5" x14ac:dyDescent="0.2">
      <c r="C1" s="526" t="s">
        <v>797</v>
      </c>
      <c r="D1" s="527"/>
      <c r="E1" s="527"/>
    </row>
    <row r="2" spans="1:5" x14ac:dyDescent="0.2">
      <c r="C2" s="527"/>
      <c r="D2" s="527"/>
      <c r="E2" s="527"/>
    </row>
    <row r="4" spans="1:5" x14ac:dyDescent="0.2">
      <c r="A4" s="529" t="s">
        <v>573</v>
      </c>
      <c r="B4" s="529"/>
      <c r="C4" s="529"/>
      <c r="D4" s="529"/>
      <c r="E4" s="529"/>
    </row>
    <row r="5" spans="1:5" x14ac:dyDescent="0.2">
      <c r="A5" s="94"/>
      <c r="B5" s="95"/>
      <c r="C5" s="96"/>
      <c r="D5" s="97"/>
      <c r="E5" s="97"/>
    </row>
    <row r="6" spans="1:5" x14ac:dyDescent="0.2">
      <c r="A6" s="525" t="s">
        <v>396</v>
      </c>
      <c r="B6" s="525"/>
      <c r="C6" s="98"/>
      <c r="D6" s="480" t="s">
        <v>397</v>
      </c>
      <c r="E6" s="480"/>
    </row>
    <row r="7" spans="1:5" ht="13.5" thickBot="1" x14ac:dyDescent="0.25">
      <c r="A7" s="99"/>
      <c r="B7" s="100"/>
      <c r="C7" s="101"/>
      <c r="D7" s="2"/>
      <c r="E7" s="3" t="s">
        <v>271</v>
      </c>
    </row>
    <row r="8" spans="1:5" ht="25.5" x14ac:dyDescent="0.2">
      <c r="A8" s="102" t="s">
        <v>407</v>
      </c>
      <c r="B8" s="103" t="s">
        <v>272</v>
      </c>
      <c r="C8" s="104" t="s">
        <v>408</v>
      </c>
      <c r="D8" s="105" t="s">
        <v>274</v>
      </c>
      <c r="E8" s="106" t="s">
        <v>274</v>
      </c>
    </row>
    <row r="9" spans="1:5" x14ac:dyDescent="0.2">
      <c r="A9" s="107" t="s">
        <v>275</v>
      </c>
      <c r="B9" s="108" t="s">
        <v>276</v>
      </c>
      <c r="C9" s="109" t="s">
        <v>409</v>
      </c>
      <c r="D9" s="108">
        <v>1</v>
      </c>
      <c r="E9" s="108">
        <v>2</v>
      </c>
    </row>
    <row r="10" spans="1:5" x14ac:dyDescent="0.2">
      <c r="A10" s="110">
        <v>1</v>
      </c>
      <c r="B10" s="111" t="s">
        <v>120</v>
      </c>
      <c r="C10" s="109">
        <v>1</v>
      </c>
      <c r="D10" s="112"/>
      <c r="E10" s="112"/>
    </row>
    <row r="11" spans="1:5" x14ac:dyDescent="0.2">
      <c r="A11" s="113" t="s">
        <v>410</v>
      </c>
      <c r="B11" s="114" t="s">
        <v>20</v>
      </c>
      <c r="C11" s="109">
        <f>+C10+1</f>
        <v>2</v>
      </c>
      <c r="D11" s="112"/>
      <c r="E11" s="112"/>
    </row>
    <row r="12" spans="1:5" x14ac:dyDescent="0.2">
      <c r="A12" s="115" t="s">
        <v>411</v>
      </c>
      <c r="B12" s="86" t="s">
        <v>121</v>
      </c>
      <c r="C12" s="116">
        <v>3</v>
      </c>
      <c r="D12" s="117">
        <f>i.04119a!C9+i.04119a!C10+i.04119a!C11</f>
        <v>0</v>
      </c>
      <c r="E12" s="117">
        <f>i.04119a!D9+i.04119a!D10+i.04119a!D11</f>
        <v>0</v>
      </c>
    </row>
    <row r="13" spans="1:5" x14ac:dyDescent="0.2">
      <c r="A13" s="115" t="s">
        <v>412</v>
      </c>
      <c r="B13" s="86" t="s">
        <v>122</v>
      </c>
      <c r="C13" s="116">
        <f>+C12+1</f>
        <v>4</v>
      </c>
      <c r="D13" s="117">
        <f>i.04119a!C12+i.04119a!C13+i.04119a!C14</f>
        <v>0</v>
      </c>
      <c r="E13" s="117">
        <f>i.04119a!D12+i.04119a!D13+i.04119a!D14</f>
        <v>0</v>
      </c>
    </row>
    <row r="14" spans="1:5" x14ac:dyDescent="0.2">
      <c r="A14" s="115" t="s">
        <v>413</v>
      </c>
      <c r="B14" s="86" t="s">
        <v>123</v>
      </c>
      <c r="C14" s="116">
        <v>5</v>
      </c>
      <c r="D14" s="117">
        <f>i.04119a!C15+i.04119a!C16+i.04119a!C17+i.04119a!C18+i.04119a!C19+i.04119a!C20+i.04119a!C21+i.04119a!C22+i.04119a!C23+i.04119a!C24</f>
        <v>0</v>
      </c>
      <c r="E14" s="117">
        <f>i.04119a!D15+i.04119a!D16+i.04119a!D17+i.04119a!D18+i.04119a!D19+i.04119a!D20+i.04119a!D21+i.04119a!D22+i.04119a!D23+i.04119a!D24</f>
        <v>0</v>
      </c>
    </row>
    <row r="15" spans="1:5" x14ac:dyDescent="0.2">
      <c r="A15" s="115" t="s">
        <v>414</v>
      </c>
      <c r="B15" s="86" t="s">
        <v>124</v>
      </c>
      <c r="C15" s="116">
        <f t="shared" ref="C15:C74" si="0">+C14+1</f>
        <v>6</v>
      </c>
      <c r="D15" s="117">
        <f>i.04119a!C25+i.04119a!C26+i.04119a!C27+i.04119a!C28+i.04119a!C29</f>
        <v>0</v>
      </c>
      <c r="E15" s="117">
        <f>i.04119a!D25+i.04119a!D26+i.04119a!D27+i.04119a!D28+i.04119a!D29</f>
        <v>0</v>
      </c>
    </row>
    <row r="16" spans="1:5" x14ac:dyDescent="0.2">
      <c r="A16" s="113" t="s">
        <v>415</v>
      </c>
      <c r="B16" s="118" t="s">
        <v>416</v>
      </c>
      <c r="C16" s="109">
        <f t="shared" si="0"/>
        <v>7</v>
      </c>
      <c r="D16" s="119">
        <f>SUM(D12:D15)</f>
        <v>0</v>
      </c>
      <c r="E16" s="119">
        <f>SUM(E12:E15)</f>
        <v>0</v>
      </c>
    </row>
    <row r="17" spans="1:5" x14ac:dyDescent="0.2">
      <c r="A17" s="113" t="s">
        <v>417</v>
      </c>
      <c r="B17" s="118" t="s">
        <v>125</v>
      </c>
      <c r="C17" s="109">
        <f t="shared" si="0"/>
        <v>8</v>
      </c>
      <c r="D17" s="112"/>
      <c r="E17" s="112"/>
    </row>
    <row r="18" spans="1:5" x14ac:dyDescent="0.2">
      <c r="A18" s="115" t="s">
        <v>418</v>
      </c>
      <c r="B18" s="86" t="s">
        <v>126</v>
      </c>
      <c r="C18" s="116">
        <f t="shared" si="0"/>
        <v>9</v>
      </c>
      <c r="D18" s="117">
        <f>i.04119a!C30-i.04119a!C31</f>
        <v>0</v>
      </c>
      <c r="E18" s="117">
        <f>i.04119a!D30-i.04119a!D31</f>
        <v>0</v>
      </c>
    </row>
    <row r="19" spans="1:5" x14ac:dyDescent="0.2">
      <c r="A19" s="115" t="s">
        <v>419</v>
      </c>
      <c r="B19" s="86" t="s">
        <v>127</v>
      </c>
      <c r="C19" s="116">
        <f>C18+1</f>
        <v>10</v>
      </c>
      <c r="D19" s="117">
        <f>i.04119a!C34-i.04119a!C35+i.04119a!C36-i.04119a!C37+i.04119a!C38-i.04119a!C39</f>
        <v>0</v>
      </c>
      <c r="E19" s="117">
        <f>i.04119a!D34-i.04119a!D35+i.04119a!D36-i.04119a!D37+i.04119a!D38-i.04119a!D39</f>
        <v>0</v>
      </c>
    </row>
    <row r="20" spans="1:5" x14ac:dyDescent="0.2">
      <c r="A20" s="113" t="s">
        <v>420</v>
      </c>
      <c r="B20" s="118" t="s">
        <v>1052</v>
      </c>
      <c r="C20" s="109">
        <f t="shared" si="0"/>
        <v>11</v>
      </c>
      <c r="D20" s="119">
        <f>SUM(D18:D19)</f>
        <v>0</v>
      </c>
      <c r="E20" s="119">
        <f>SUM(E18:E19)</f>
        <v>0</v>
      </c>
    </row>
    <row r="21" spans="1:5" x14ac:dyDescent="0.2">
      <c r="A21" s="113" t="s">
        <v>421</v>
      </c>
      <c r="B21" s="118" t="s">
        <v>128</v>
      </c>
      <c r="C21" s="109">
        <f t="shared" si="0"/>
        <v>12</v>
      </c>
      <c r="D21" s="119"/>
      <c r="E21" s="119"/>
    </row>
    <row r="22" spans="1:5" x14ac:dyDescent="0.2">
      <c r="A22" s="115" t="s">
        <v>422</v>
      </c>
      <c r="B22" s="86" t="s">
        <v>129</v>
      </c>
      <c r="C22" s="116">
        <f t="shared" si="0"/>
        <v>13</v>
      </c>
      <c r="D22" s="117">
        <f>i.04119a!C40-i.04119a!C41+i.04119a!C111</f>
        <v>0</v>
      </c>
      <c r="E22" s="117">
        <f>i.04119a!D40-i.04119a!D41+i.04119a!D111</f>
        <v>0</v>
      </c>
    </row>
    <row r="23" spans="1:5" x14ac:dyDescent="0.2">
      <c r="A23" s="113" t="s">
        <v>423</v>
      </c>
      <c r="B23" s="118" t="s">
        <v>424</v>
      </c>
      <c r="C23" s="109">
        <f t="shared" si="0"/>
        <v>14</v>
      </c>
      <c r="D23" s="119">
        <f>D22</f>
        <v>0</v>
      </c>
      <c r="E23" s="119">
        <f>E22</f>
        <v>0</v>
      </c>
    </row>
    <row r="24" spans="1:5" x14ac:dyDescent="0.2">
      <c r="A24" s="113" t="s">
        <v>425</v>
      </c>
      <c r="B24" s="118" t="s">
        <v>130</v>
      </c>
      <c r="C24" s="109">
        <f t="shared" si="0"/>
        <v>15</v>
      </c>
      <c r="D24" s="119"/>
      <c r="E24" s="119"/>
    </row>
    <row r="25" spans="1:5" x14ac:dyDescent="0.2">
      <c r="A25" s="115" t="s">
        <v>426</v>
      </c>
      <c r="B25" s="86" t="s">
        <v>131</v>
      </c>
      <c r="C25" s="116">
        <f t="shared" si="0"/>
        <v>16</v>
      </c>
      <c r="D25" s="117">
        <f>i.04119a!C42+i.04119a!C43</f>
        <v>0</v>
      </c>
      <c r="E25" s="117">
        <f>i.04119a!D42+i.04119a!D43</f>
        <v>0</v>
      </c>
    </row>
    <row r="26" spans="1:5" x14ac:dyDescent="0.2">
      <c r="A26" s="115" t="s">
        <v>427</v>
      </c>
      <c r="B26" s="86" t="s">
        <v>132</v>
      </c>
      <c r="C26" s="116">
        <f t="shared" si="0"/>
        <v>17</v>
      </c>
      <c r="D26" s="117">
        <f>i.04119a!C158</f>
        <v>0</v>
      </c>
      <c r="E26" s="117">
        <f>i.04119a!D158</f>
        <v>0</v>
      </c>
    </row>
    <row r="27" spans="1:5" x14ac:dyDescent="0.2">
      <c r="A27" s="115" t="s">
        <v>428</v>
      </c>
      <c r="B27" s="120" t="s">
        <v>133</v>
      </c>
      <c r="C27" s="116">
        <f t="shared" si="0"/>
        <v>18</v>
      </c>
      <c r="D27" s="117">
        <f>i.04119a!C44</f>
        <v>0</v>
      </c>
      <c r="E27" s="117">
        <f>i.04119a!D44</f>
        <v>0</v>
      </c>
    </row>
    <row r="28" spans="1:5" x14ac:dyDescent="0.2">
      <c r="A28" s="115" t="s">
        <v>429</v>
      </c>
      <c r="B28" s="120" t="s">
        <v>134</v>
      </c>
      <c r="C28" s="116">
        <f t="shared" si="0"/>
        <v>19</v>
      </c>
      <c r="D28" s="117">
        <f>i.04119a!C66+i.04119a!C67+i.04119a!C68+i.04119a!C69+i.04119a!C70</f>
        <v>0</v>
      </c>
      <c r="E28" s="117">
        <f>i.04119a!D66+i.04119a!D67+i.04119a!D68+i.04119a!D69+i.04119a!D70</f>
        <v>0</v>
      </c>
    </row>
    <row r="29" spans="1:5" x14ac:dyDescent="0.2">
      <c r="A29" s="115" t="s">
        <v>430</v>
      </c>
      <c r="B29" s="120" t="s">
        <v>135</v>
      </c>
      <c r="C29" s="116">
        <f t="shared" si="0"/>
        <v>20</v>
      </c>
      <c r="D29" s="117">
        <f>i.04119a!C71+i.04119a!C72</f>
        <v>0</v>
      </c>
      <c r="E29" s="117">
        <f>i.04119a!D71+i.04119a!D72</f>
        <v>0</v>
      </c>
    </row>
    <row r="30" spans="1:5" x14ac:dyDescent="0.2">
      <c r="A30" s="115" t="s">
        <v>431</v>
      </c>
      <c r="B30" s="120" t="s">
        <v>136</v>
      </c>
      <c r="C30" s="116">
        <f t="shared" si="0"/>
        <v>21</v>
      </c>
      <c r="D30" s="117">
        <f>i.04119a!C73-i.04119a!C74</f>
        <v>0</v>
      </c>
      <c r="E30" s="117">
        <f>i.04119a!D73-i.04119a!D74</f>
        <v>0</v>
      </c>
    </row>
    <row r="31" spans="1:5" x14ac:dyDescent="0.2">
      <c r="A31" s="113" t="s">
        <v>432</v>
      </c>
      <c r="B31" s="121" t="s">
        <v>1053</v>
      </c>
      <c r="C31" s="109">
        <f t="shared" si="0"/>
        <v>22</v>
      </c>
      <c r="D31" s="119">
        <f>SUM(D25:D30)</f>
        <v>0</v>
      </c>
      <c r="E31" s="119">
        <f>SUM(E25:E30)</f>
        <v>0</v>
      </c>
    </row>
    <row r="32" spans="1:5" x14ac:dyDescent="0.2">
      <c r="A32" s="113" t="s">
        <v>433</v>
      </c>
      <c r="B32" s="121" t="s">
        <v>21</v>
      </c>
      <c r="C32" s="109">
        <f t="shared" si="0"/>
        <v>23</v>
      </c>
      <c r="D32" s="112"/>
      <c r="E32" s="112"/>
    </row>
    <row r="33" spans="1:5" x14ac:dyDescent="0.2">
      <c r="A33" s="115" t="s">
        <v>434</v>
      </c>
      <c r="B33" s="122" t="s">
        <v>137</v>
      </c>
      <c r="C33" s="116">
        <f t="shared" si="0"/>
        <v>24</v>
      </c>
      <c r="D33" s="117">
        <f>i.04119a!C45+i.04119a!C46+i.04119a!C47+i.04119a!C48+i.04119a!C49+i.04119a!C50+i.04119a!C51</f>
        <v>0</v>
      </c>
      <c r="E33" s="117">
        <f>i.04119a!D45+i.04119a!D46+i.04119a!D47+i.04119a!D48+i.04119a!D49+i.04119a!D50+i.04119a!D51</f>
        <v>0</v>
      </c>
    </row>
    <row r="34" spans="1:5" x14ac:dyDescent="0.2">
      <c r="A34" s="115" t="s">
        <v>435</v>
      </c>
      <c r="B34" s="122" t="s">
        <v>138</v>
      </c>
      <c r="C34" s="116">
        <f t="shared" si="0"/>
        <v>25</v>
      </c>
      <c r="D34" s="117">
        <f>i.04119a!C52+i.04119a!C53+i.04119a!C54+i.04119a!C55+i.04119a!C56-i.04119a!C57+i.04119a!C58-i.04119a!C59</f>
        <v>0</v>
      </c>
      <c r="E34" s="117">
        <f>i.04119a!D52+i.04119a!D53+i.04119a!D54+i.04119a!D55+i.04119a!D56-i.04119a!D57+i.04119a!D58-i.04119a!D59</f>
        <v>0</v>
      </c>
    </row>
    <row r="35" spans="1:5" x14ac:dyDescent="0.2">
      <c r="A35" s="115" t="s">
        <v>436</v>
      </c>
      <c r="B35" s="122" t="s">
        <v>139</v>
      </c>
      <c r="C35" s="116">
        <f t="shared" si="0"/>
        <v>26</v>
      </c>
      <c r="D35" s="117">
        <f>i.04119a!C60+i.04119a!C61+i.04119a!C62-i.04119a!C63</f>
        <v>0</v>
      </c>
      <c r="E35" s="117">
        <f>i.04119a!D60+i.04119a!D61+i.04119a!D62-i.04119a!D63</f>
        <v>0</v>
      </c>
    </row>
    <row r="36" spans="1:5" x14ac:dyDescent="0.2">
      <c r="A36" s="115" t="s">
        <v>437</v>
      </c>
      <c r="B36" s="122" t="s">
        <v>140</v>
      </c>
      <c r="C36" s="116">
        <f t="shared" si="0"/>
        <v>27</v>
      </c>
      <c r="D36" s="117">
        <f>i.04119a!C64+i.04119a!C65</f>
        <v>0</v>
      </c>
      <c r="E36" s="117">
        <f>i.04119a!D64+i.04119a!D65</f>
        <v>0</v>
      </c>
    </row>
    <row r="37" spans="1:5" x14ac:dyDescent="0.2">
      <c r="A37" s="113" t="s">
        <v>438</v>
      </c>
      <c r="B37" s="121" t="s">
        <v>1054</v>
      </c>
      <c r="C37" s="109">
        <f t="shared" si="0"/>
        <v>28</v>
      </c>
      <c r="D37" s="119">
        <f>SUM(D33:D36)</f>
        <v>0</v>
      </c>
      <c r="E37" s="119">
        <f>SUM(E33:E36)</f>
        <v>0</v>
      </c>
    </row>
    <row r="38" spans="1:5" x14ac:dyDescent="0.2">
      <c r="A38" s="113" t="s">
        <v>439</v>
      </c>
      <c r="B38" s="121" t="s">
        <v>141</v>
      </c>
      <c r="C38" s="109">
        <f t="shared" si="0"/>
        <v>29</v>
      </c>
      <c r="D38" s="119"/>
      <c r="E38" s="119"/>
    </row>
    <row r="39" spans="1:5" x14ac:dyDescent="0.2">
      <c r="A39" s="115" t="s">
        <v>440</v>
      </c>
      <c r="B39" s="120" t="s">
        <v>142</v>
      </c>
      <c r="C39" s="116">
        <f>C38+1</f>
        <v>30</v>
      </c>
      <c r="D39" s="117">
        <f>i.04119a!C76+i.04119a!C77</f>
        <v>0</v>
      </c>
      <c r="E39" s="117">
        <f>i.04119a!D76+i.04119a!D77</f>
        <v>0</v>
      </c>
    </row>
    <row r="40" spans="1:5" x14ac:dyDescent="0.2">
      <c r="A40" s="113" t="s">
        <v>441</v>
      </c>
      <c r="B40" s="121" t="s">
        <v>1055</v>
      </c>
      <c r="C40" s="109">
        <f>C39+1</f>
        <v>31</v>
      </c>
      <c r="D40" s="119">
        <f>SUM(D39:D39)</f>
        <v>0</v>
      </c>
      <c r="E40" s="119">
        <f>SUM(E39:E39)</f>
        <v>0</v>
      </c>
    </row>
    <row r="41" spans="1:5" x14ac:dyDescent="0.2">
      <c r="A41" s="113" t="s">
        <v>442</v>
      </c>
      <c r="B41" s="121" t="s">
        <v>143</v>
      </c>
      <c r="C41" s="109">
        <f t="shared" si="0"/>
        <v>32</v>
      </c>
      <c r="D41" s="119">
        <f>i.04119a!C81-i.04119a!C82+i.04119a!C83-i.04119a!C84+i.04119a!C85-i.04119a!C86+i.04119a!C87-i.04119a!C88+i.04119a!C89-i.04119a!C90+i.04119a!C91-i.04119a!C92+i.04119a!C93-i.04119a!C94+i.04119a!C95-i.04119a!C96+i.04119a!C97</f>
        <v>0</v>
      </c>
      <c r="E41" s="119">
        <f>i.04119a!D81-i.04119a!D82+i.04119a!D83-i.04119a!D84+i.04119a!D85-i.04119a!D86+i.04119a!D87-i.04119a!D88+i.04119a!D89-i.04119a!D90+i.04119a!D91-i.04119a!D92+i.04119a!D93-i.04119a!D94+i.04119a!D95-i.04119a!D96+i.04119a!D97</f>
        <v>0</v>
      </c>
    </row>
    <row r="42" spans="1:5" x14ac:dyDescent="0.2">
      <c r="A42" s="113" t="s">
        <v>443</v>
      </c>
      <c r="B42" s="121" t="s">
        <v>144</v>
      </c>
      <c r="C42" s="109">
        <f t="shared" si="0"/>
        <v>33</v>
      </c>
      <c r="D42" s="119">
        <f>i.04119a!C98-i.04119a!C99+i.04119a!C100-i.04119a!C101+i.04119a!C102-i.04119a!C103+i.04119a!C104-i.04119a!C105+i.04119a!C106-i.04119a!C107+i.04119a!C108-i.04119a!C109</f>
        <v>0</v>
      </c>
      <c r="E42" s="119">
        <f>i.04119a!D98-i.04119a!D99+i.04119a!D100-i.04119a!D101+i.04119a!D102-i.04119a!D103+i.04119a!D104-i.04119a!D105+i.04119a!D106-i.04119a!D107+i.04119a!D108-i.04119a!D109</f>
        <v>0</v>
      </c>
    </row>
    <row r="43" spans="1:5" x14ac:dyDescent="0.2">
      <c r="A43" s="113" t="s">
        <v>444</v>
      </c>
      <c r="B43" s="121" t="s">
        <v>145</v>
      </c>
      <c r="C43" s="109">
        <f t="shared" si="0"/>
        <v>34</v>
      </c>
      <c r="D43" s="119">
        <f>i.04119a!C110</f>
        <v>0</v>
      </c>
      <c r="E43" s="119">
        <f>i.04119a!D110</f>
        <v>0</v>
      </c>
    </row>
    <row r="44" spans="1:5" ht="13.5" thickBot="1" x14ac:dyDescent="0.25">
      <c r="A44" s="113" t="s">
        <v>445</v>
      </c>
      <c r="B44" s="123" t="s">
        <v>1056</v>
      </c>
      <c r="C44" s="124">
        <f t="shared" si="0"/>
        <v>35</v>
      </c>
      <c r="D44" s="125">
        <f>SUM(D16,D20,D23,D31,D37,D40,D41,D42,D43)</f>
        <v>0</v>
      </c>
      <c r="E44" s="125">
        <f>SUM(E16,E20,E23,E31,E37,E40,E41,E42,E43)</f>
        <v>0</v>
      </c>
    </row>
    <row r="45" spans="1:5" x14ac:dyDescent="0.2">
      <c r="A45" s="107" t="s">
        <v>446</v>
      </c>
      <c r="B45" s="126" t="s">
        <v>147</v>
      </c>
      <c r="C45" s="127">
        <f t="shared" si="0"/>
        <v>36</v>
      </c>
      <c r="D45" s="128"/>
      <c r="E45" s="128"/>
    </row>
    <row r="46" spans="1:5" x14ac:dyDescent="0.2">
      <c r="A46" s="107" t="s">
        <v>447</v>
      </c>
      <c r="B46" s="129" t="s">
        <v>148</v>
      </c>
      <c r="C46" s="109">
        <f t="shared" si="0"/>
        <v>37</v>
      </c>
      <c r="D46" s="119"/>
      <c r="E46" s="119"/>
    </row>
    <row r="47" spans="1:5" x14ac:dyDescent="0.2">
      <c r="A47" s="107" t="s">
        <v>448</v>
      </c>
      <c r="B47" s="121" t="s">
        <v>149</v>
      </c>
      <c r="C47" s="109">
        <f t="shared" si="0"/>
        <v>38</v>
      </c>
      <c r="D47" s="119"/>
      <c r="E47" s="119"/>
    </row>
    <row r="48" spans="1:5" x14ac:dyDescent="0.2">
      <c r="A48" s="115" t="s">
        <v>449</v>
      </c>
      <c r="B48" s="120" t="s">
        <v>150</v>
      </c>
      <c r="C48" s="116">
        <f t="shared" si="0"/>
        <v>39</v>
      </c>
      <c r="D48" s="117">
        <f>i.04119a!C112</f>
        <v>0</v>
      </c>
      <c r="E48" s="117">
        <f>i.04119a!D112</f>
        <v>0</v>
      </c>
    </row>
    <row r="49" spans="1:5" x14ac:dyDescent="0.2">
      <c r="A49" s="115" t="s">
        <v>450</v>
      </c>
      <c r="B49" s="120" t="s">
        <v>151</v>
      </c>
      <c r="C49" s="116">
        <f t="shared" si="0"/>
        <v>40</v>
      </c>
      <c r="D49" s="117">
        <f>i.04119a!C113</f>
        <v>0</v>
      </c>
      <c r="E49" s="117">
        <f>i.04119a!D113</f>
        <v>0</v>
      </c>
    </row>
    <row r="50" spans="1:5" x14ac:dyDescent="0.2">
      <c r="A50" s="115" t="s">
        <v>451</v>
      </c>
      <c r="B50" s="120" t="s">
        <v>152</v>
      </c>
      <c r="C50" s="116">
        <f t="shared" si="0"/>
        <v>41</v>
      </c>
      <c r="D50" s="117">
        <f>i.04119a!C114</f>
        <v>0</v>
      </c>
      <c r="E50" s="117">
        <f>i.04119a!D114</f>
        <v>0</v>
      </c>
    </row>
    <row r="51" spans="1:5" x14ac:dyDescent="0.2">
      <c r="A51" s="107" t="s">
        <v>452</v>
      </c>
      <c r="B51" s="121" t="s">
        <v>1057</v>
      </c>
      <c r="C51" s="109">
        <f t="shared" si="0"/>
        <v>42</v>
      </c>
      <c r="D51" s="119">
        <f>SUM(D48:D50)</f>
        <v>0</v>
      </c>
      <c r="E51" s="119">
        <f>SUM(E48:E50)</f>
        <v>0</v>
      </c>
    </row>
    <row r="52" spans="1:5" x14ac:dyDescent="0.2">
      <c r="A52" s="107" t="s">
        <v>453</v>
      </c>
      <c r="B52" s="121" t="s">
        <v>153</v>
      </c>
      <c r="C52" s="109">
        <f t="shared" si="0"/>
        <v>43</v>
      </c>
      <c r="D52" s="119"/>
      <c r="E52" s="119"/>
    </row>
    <row r="53" spans="1:5" x14ac:dyDescent="0.2">
      <c r="A53" s="115" t="s">
        <v>454</v>
      </c>
      <c r="B53" s="120" t="s">
        <v>154</v>
      </c>
      <c r="C53" s="116">
        <f t="shared" si="0"/>
        <v>44</v>
      </c>
      <c r="D53" s="117">
        <f>i.04119a!C115</f>
        <v>0</v>
      </c>
      <c r="E53" s="117">
        <f>i.04119a!D115</f>
        <v>0</v>
      </c>
    </row>
    <row r="54" spans="1:5" x14ac:dyDescent="0.2">
      <c r="A54" s="115" t="s">
        <v>455</v>
      </c>
      <c r="B54" s="120" t="s">
        <v>155</v>
      </c>
      <c r="C54" s="116">
        <f t="shared" si="0"/>
        <v>45</v>
      </c>
      <c r="D54" s="117">
        <f>i.04119a!C116</f>
        <v>0</v>
      </c>
      <c r="E54" s="117">
        <f>i.04119a!D116</f>
        <v>0</v>
      </c>
    </row>
    <row r="55" spans="1:5" x14ac:dyDescent="0.2">
      <c r="A55" s="115" t="s">
        <v>456</v>
      </c>
      <c r="B55" s="120" t="s">
        <v>156</v>
      </c>
      <c r="C55" s="116">
        <f t="shared" si="0"/>
        <v>46</v>
      </c>
      <c r="D55" s="117">
        <f>i.04119a!C117</f>
        <v>0</v>
      </c>
      <c r="E55" s="117">
        <f>i.04119a!D117</f>
        <v>0</v>
      </c>
    </row>
    <row r="56" spans="1:5" x14ac:dyDescent="0.2">
      <c r="A56" s="115" t="s">
        <v>457</v>
      </c>
      <c r="B56" s="120" t="s">
        <v>157</v>
      </c>
      <c r="C56" s="116">
        <f t="shared" si="0"/>
        <v>47</v>
      </c>
      <c r="D56" s="117">
        <f>i.04119a!C118</f>
        <v>0</v>
      </c>
      <c r="E56" s="117">
        <f>i.04119a!D118</f>
        <v>0</v>
      </c>
    </row>
    <row r="57" spans="1:5" x14ac:dyDescent="0.2">
      <c r="A57" s="115" t="s">
        <v>458</v>
      </c>
      <c r="B57" s="120" t="s">
        <v>158</v>
      </c>
      <c r="C57" s="116">
        <f t="shared" si="0"/>
        <v>48</v>
      </c>
      <c r="D57" s="117">
        <f>i.04119a!C119</f>
        <v>0</v>
      </c>
      <c r="E57" s="117">
        <f>i.04119a!D119</f>
        <v>0</v>
      </c>
    </row>
    <row r="58" spans="1:5" x14ac:dyDescent="0.2">
      <c r="A58" s="115" t="s">
        <v>459</v>
      </c>
      <c r="B58" s="120" t="s">
        <v>159</v>
      </c>
      <c r="C58" s="116">
        <f t="shared" si="0"/>
        <v>49</v>
      </c>
      <c r="D58" s="117">
        <f>i.04119a!C120+i.04119a!C143</f>
        <v>0</v>
      </c>
      <c r="E58" s="117">
        <f>i.04119a!D120+i.04119a!D143</f>
        <v>0</v>
      </c>
    </row>
    <row r="59" spans="1:5" x14ac:dyDescent="0.2">
      <c r="A59" s="107" t="s">
        <v>460</v>
      </c>
      <c r="B59" s="121" t="s">
        <v>1058</v>
      </c>
      <c r="C59" s="109">
        <f t="shared" si="0"/>
        <v>50</v>
      </c>
      <c r="D59" s="119">
        <f>SUM(D53:D58)</f>
        <v>0</v>
      </c>
      <c r="E59" s="119">
        <f>SUM(E53:E58)</f>
        <v>0</v>
      </c>
    </row>
    <row r="60" spans="1:5" x14ac:dyDescent="0.2">
      <c r="A60" s="107" t="s">
        <v>461</v>
      </c>
      <c r="B60" s="121" t="s">
        <v>160</v>
      </c>
      <c r="C60" s="109">
        <f t="shared" si="0"/>
        <v>51</v>
      </c>
      <c r="D60" s="119"/>
      <c r="E60" s="119"/>
    </row>
    <row r="61" spans="1:5" x14ac:dyDescent="0.2">
      <c r="A61" s="115" t="s">
        <v>462</v>
      </c>
      <c r="B61" s="120" t="s">
        <v>161</v>
      </c>
      <c r="C61" s="116">
        <f t="shared" si="0"/>
        <v>52</v>
      </c>
      <c r="D61" s="117">
        <f>i.04119a!C121</f>
        <v>0</v>
      </c>
      <c r="E61" s="117">
        <f>i.04119a!D121</f>
        <v>0</v>
      </c>
    </row>
    <row r="62" spans="1:5" x14ac:dyDescent="0.2">
      <c r="A62" s="115" t="s">
        <v>463</v>
      </c>
      <c r="B62" s="120" t="s">
        <v>162</v>
      </c>
      <c r="C62" s="116">
        <f t="shared" si="0"/>
        <v>53</v>
      </c>
      <c r="D62" s="117">
        <f>i.04119a!C122</f>
        <v>0</v>
      </c>
      <c r="E62" s="117">
        <f>i.04119a!D122</f>
        <v>0</v>
      </c>
    </row>
    <row r="63" spans="1:5" x14ac:dyDescent="0.2">
      <c r="A63" s="115" t="s">
        <v>464</v>
      </c>
      <c r="B63" s="120" t="s">
        <v>163</v>
      </c>
      <c r="C63" s="116">
        <f t="shared" si="0"/>
        <v>54</v>
      </c>
      <c r="D63" s="117">
        <f>i.04119a!C124</f>
        <v>0</v>
      </c>
      <c r="E63" s="117">
        <f>i.04119a!D124</f>
        <v>0</v>
      </c>
    </row>
    <row r="64" spans="1:5" x14ac:dyDescent="0.2">
      <c r="A64" s="115" t="s">
        <v>465</v>
      </c>
      <c r="B64" s="120" t="s">
        <v>164</v>
      </c>
      <c r="C64" s="116">
        <f t="shared" si="0"/>
        <v>55</v>
      </c>
      <c r="D64" s="117">
        <f>i.04119a!C125</f>
        <v>0</v>
      </c>
      <c r="E64" s="117">
        <f>i.04119a!D125</f>
        <v>0</v>
      </c>
    </row>
    <row r="65" spans="1:5" x14ac:dyDescent="0.2">
      <c r="A65" s="115" t="s">
        <v>466</v>
      </c>
      <c r="B65" s="120" t="s">
        <v>165</v>
      </c>
      <c r="C65" s="116">
        <f t="shared" si="0"/>
        <v>56</v>
      </c>
      <c r="D65" s="117">
        <f>i.04119a!C126</f>
        <v>0</v>
      </c>
      <c r="E65" s="117">
        <f>i.04119a!D126</f>
        <v>0</v>
      </c>
    </row>
    <row r="66" spans="1:5" x14ac:dyDescent="0.2">
      <c r="A66" s="115" t="s">
        <v>467</v>
      </c>
      <c r="B66" s="120" t="s">
        <v>166</v>
      </c>
      <c r="C66" s="116">
        <f t="shared" si="0"/>
        <v>57</v>
      </c>
      <c r="D66" s="117">
        <f>i.04119a!C127</f>
        <v>0</v>
      </c>
      <c r="E66" s="117">
        <f>i.04119a!D127</f>
        <v>0</v>
      </c>
    </row>
    <row r="67" spans="1:5" x14ac:dyDescent="0.2">
      <c r="A67" s="115" t="s">
        <v>468</v>
      </c>
      <c r="B67" s="120" t="s">
        <v>167</v>
      </c>
      <c r="C67" s="116">
        <f t="shared" si="0"/>
        <v>58</v>
      </c>
      <c r="D67" s="117">
        <f>i.04119a!C128</f>
        <v>0</v>
      </c>
      <c r="E67" s="117">
        <f>i.04119a!D128</f>
        <v>0</v>
      </c>
    </row>
    <row r="68" spans="1:5" x14ac:dyDescent="0.2">
      <c r="A68" s="115" t="s">
        <v>469</v>
      </c>
      <c r="B68" s="120" t="s">
        <v>168</v>
      </c>
      <c r="C68" s="116">
        <f t="shared" si="0"/>
        <v>59</v>
      </c>
      <c r="D68" s="117">
        <f>i.04119a!C129</f>
        <v>0</v>
      </c>
      <c r="E68" s="117">
        <f>i.04119a!D129</f>
        <v>0</v>
      </c>
    </row>
    <row r="69" spans="1:5" x14ac:dyDescent="0.2">
      <c r="A69" s="115" t="s">
        <v>470</v>
      </c>
      <c r="B69" s="120" t="s">
        <v>169</v>
      </c>
      <c r="C69" s="116">
        <f t="shared" si="0"/>
        <v>60</v>
      </c>
      <c r="D69" s="117">
        <f>i.04119a!C130</f>
        <v>0</v>
      </c>
      <c r="E69" s="117">
        <f>i.04119a!D130</f>
        <v>0</v>
      </c>
    </row>
    <row r="70" spans="1:5" x14ac:dyDescent="0.2">
      <c r="A70" s="115" t="s">
        <v>471</v>
      </c>
      <c r="B70" s="120" t="s">
        <v>170</v>
      </c>
      <c r="C70" s="116">
        <f t="shared" si="0"/>
        <v>61</v>
      </c>
      <c r="D70" s="117">
        <f>i.04119a!C159</f>
        <v>0</v>
      </c>
      <c r="E70" s="117">
        <f>i.04119a!D159</f>
        <v>0</v>
      </c>
    </row>
    <row r="71" spans="1:5" x14ac:dyDescent="0.2">
      <c r="A71" s="115" t="s">
        <v>472</v>
      </c>
      <c r="B71" s="120" t="s">
        <v>160</v>
      </c>
      <c r="C71" s="116">
        <f t="shared" si="0"/>
        <v>62</v>
      </c>
      <c r="D71" s="117">
        <f>i.04119a!C123+i.04119a!C131</f>
        <v>0</v>
      </c>
      <c r="E71" s="117">
        <f>i.04119a!D123+i.04119a!D131</f>
        <v>0</v>
      </c>
    </row>
    <row r="72" spans="1:5" x14ac:dyDescent="0.2">
      <c r="A72" s="107" t="s">
        <v>473</v>
      </c>
      <c r="B72" s="121" t="s">
        <v>1059</v>
      </c>
      <c r="C72" s="109">
        <f t="shared" si="0"/>
        <v>63</v>
      </c>
      <c r="D72" s="119">
        <f>SUM(D61:D71)</f>
        <v>0</v>
      </c>
      <c r="E72" s="119">
        <f>SUM(E61:E71)</f>
        <v>0</v>
      </c>
    </row>
    <row r="73" spans="1:5" x14ac:dyDescent="0.2">
      <c r="A73" s="107" t="s">
        <v>474</v>
      </c>
      <c r="B73" s="129" t="s">
        <v>171</v>
      </c>
      <c r="C73" s="109">
        <f t="shared" si="0"/>
        <v>64</v>
      </c>
      <c r="D73" s="119">
        <f>i.04119a!C132</f>
        <v>0</v>
      </c>
      <c r="E73" s="119">
        <f>i.04119a!D132</f>
        <v>0</v>
      </c>
    </row>
    <row r="74" spans="1:5" x14ac:dyDescent="0.2">
      <c r="A74" s="107" t="s">
        <v>475</v>
      </c>
      <c r="B74" s="129" t="s">
        <v>172</v>
      </c>
      <c r="C74" s="109">
        <f t="shared" si="0"/>
        <v>65</v>
      </c>
      <c r="D74" s="119">
        <f>i.04119a!C133</f>
        <v>0</v>
      </c>
      <c r="E74" s="119">
        <f>i.04119a!D133</f>
        <v>0</v>
      </c>
    </row>
    <row r="75" spans="1:5" x14ac:dyDescent="0.2">
      <c r="A75" s="107" t="s">
        <v>476</v>
      </c>
      <c r="B75" s="129" t="s">
        <v>173</v>
      </c>
      <c r="C75" s="109">
        <f>C74+1</f>
        <v>66</v>
      </c>
      <c r="D75" s="119"/>
      <c r="E75" s="119"/>
    </row>
    <row r="76" spans="1:5" x14ac:dyDescent="0.2">
      <c r="A76" s="115" t="s">
        <v>614</v>
      </c>
      <c r="B76" s="130" t="s">
        <v>174</v>
      </c>
      <c r="C76" s="116">
        <f t="shared" ref="C76:C90" si="1">+C75+1</f>
        <v>67</v>
      </c>
      <c r="D76" s="131">
        <f>i.04119a!C140</f>
        <v>0</v>
      </c>
      <c r="E76" s="131">
        <f>i.04119a!D140</f>
        <v>0</v>
      </c>
    </row>
    <row r="77" spans="1:5" x14ac:dyDescent="0.2">
      <c r="A77" s="115" t="s">
        <v>615</v>
      </c>
      <c r="B77" s="130" t="s">
        <v>175</v>
      </c>
      <c r="C77" s="116">
        <f t="shared" si="1"/>
        <v>68</v>
      </c>
      <c r="D77" s="131">
        <f>i.04119a!C141</f>
        <v>0</v>
      </c>
      <c r="E77" s="131">
        <f>i.04119a!D141</f>
        <v>0</v>
      </c>
    </row>
    <row r="78" spans="1:5" x14ac:dyDescent="0.2">
      <c r="A78" s="115" t="s">
        <v>616</v>
      </c>
      <c r="B78" s="122" t="s">
        <v>176</v>
      </c>
      <c r="C78" s="116">
        <f t="shared" si="1"/>
        <v>69</v>
      </c>
      <c r="D78" s="131">
        <f>i.04119a!C142</f>
        <v>0</v>
      </c>
      <c r="E78" s="131">
        <f>i.04119a!D142</f>
        <v>0</v>
      </c>
    </row>
    <row r="79" spans="1:5" x14ac:dyDescent="0.2">
      <c r="A79" s="107" t="s">
        <v>617</v>
      </c>
      <c r="B79" s="129" t="s">
        <v>1060</v>
      </c>
      <c r="C79" s="109">
        <f>C78+1</f>
        <v>70</v>
      </c>
      <c r="D79" s="132">
        <f>SUM(D76:D78)</f>
        <v>0</v>
      </c>
      <c r="E79" s="132">
        <f>SUM(E76:E78)</f>
        <v>0</v>
      </c>
    </row>
    <row r="80" spans="1:5" ht="13.5" thickBot="1" x14ac:dyDescent="0.25">
      <c r="A80" s="133" t="s">
        <v>477</v>
      </c>
      <c r="B80" s="123" t="s">
        <v>1061</v>
      </c>
      <c r="C80" s="124">
        <f t="shared" si="1"/>
        <v>71</v>
      </c>
      <c r="D80" s="134">
        <f>+D51+D59+D72+D73+D74+D79</f>
        <v>0</v>
      </c>
      <c r="E80" s="134">
        <f>+E51+E59+E72+E73+E74+E79</f>
        <v>0</v>
      </c>
    </row>
    <row r="81" spans="1:5" x14ac:dyDescent="0.2">
      <c r="A81" s="135" t="s">
        <v>478</v>
      </c>
      <c r="B81" s="136" t="s">
        <v>177</v>
      </c>
      <c r="C81" s="127">
        <f t="shared" si="1"/>
        <v>72</v>
      </c>
      <c r="D81" s="128"/>
      <c r="E81" s="128"/>
    </row>
    <row r="82" spans="1:5" x14ac:dyDescent="0.2">
      <c r="A82" s="107" t="s">
        <v>479</v>
      </c>
      <c r="B82" s="118" t="s">
        <v>178</v>
      </c>
      <c r="C82" s="109">
        <f t="shared" si="1"/>
        <v>73</v>
      </c>
      <c r="D82" s="119">
        <f>i.04119a!C144+i.04119a!C145</f>
        <v>0</v>
      </c>
      <c r="E82" s="119">
        <f>i.04119a!D144+i.04119a!D145</f>
        <v>0</v>
      </c>
    </row>
    <row r="83" spans="1:5" x14ac:dyDescent="0.2">
      <c r="A83" s="107" t="s">
        <v>480</v>
      </c>
      <c r="B83" s="118" t="s">
        <v>3</v>
      </c>
      <c r="C83" s="109">
        <f t="shared" si="1"/>
        <v>74</v>
      </c>
      <c r="D83" s="119">
        <f>i.04119a!C148+i.04119a!C149</f>
        <v>0</v>
      </c>
      <c r="E83" s="119">
        <f>i.04119a!D148+i.04119a!D149</f>
        <v>0</v>
      </c>
    </row>
    <row r="84" spans="1:5" x14ac:dyDescent="0.2">
      <c r="A84" s="107" t="s">
        <v>481</v>
      </c>
      <c r="B84" s="118" t="s">
        <v>4</v>
      </c>
      <c r="C84" s="109">
        <f t="shared" si="1"/>
        <v>75</v>
      </c>
      <c r="D84" s="119">
        <f>i.04119a!C146+i.04119a!C147</f>
        <v>0</v>
      </c>
      <c r="E84" s="119">
        <f>i.04119a!D146+i.04119a!D147</f>
        <v>0</v>
      </c>
    </row>
    <row r="85" spans="1:5" x14ac:dyDescent="0.2">
      <c r="A85" s="107" t="s">
        <v>482</v>
      </c>
      <c r="B85" s="118" t="s">
        <v>179</v>
      </c>
      <c r="C85" s="109">
        <f>C84+1</f>
        <v>76</v>
      </c>
      <c r="D85" s="119">
        <f>i.04119a!C151</f>
        <v>0</v>
      </c>
      <c r="E85" s="119">
        <f>i.04119a!D151</f>
        <v>0</v>
      </c>
    </row>
    <row r="86" spans="1:5" x14ac:dyDescent="0.2">
      <c r="A86" s="107" t="s">
        <v>483</v>
      </c>
      <c r="B86" s="118" t="s">
        <v>7</v>
      </c>
      <c r="C86" s="109">
        <f t="shared" si="1"/>
        <v>77</v>
      </c>
      <c r="D86" s="119">
        <f>i.04119a!C156</f>
        <v>0</v>
      </c>
      <c r="E86" s="119">
        <f>i.04119a!D156</f>
        <v>0</v>
      </c>
    </row>
    <row r="87" spans="1:5" x14ac:dyDescent="0.2">
      <c r="A87" s="107" t="s">
        <v>484</v>
      </c>
      <c r="B87" s="118" t="s">
        <v>8</v>
      </c>
      <c r="C87" s="109">
        <f t="shared" si="1"/>
        <v>78</v>
      </c>
      <c r="D87" s="119">
        <f>i.04119a!C153+i.04119a!C154+i.04119a!C155+i.04119a!C157</f>
        <v>0</v>
      </c>
      <c r="E87" s="119">
        <f>i.04119a!D153+i.04119a!D154+i.04119a!D155+i.04119a!D157</f>
        <v>0</v>
      </c>
    </row>
    <row r="88" spans="1:5" x14ac:dyDescent="0.2">
      <c r="A88" s="107" t="s">
        <v>485</v>
      </c>
      <c r="B88" s="118" t="s">
        <v>180</v>
      </c>
      <c r="C88" s="109">
        <f t="shared" si="1"/>
        <v>79</v>
      </c>
      <c r="D88" s="119">
        <f>i.04119a!C152</f>
        <v>0</v>
      </c>
      <c r="E88" s="119">
        <f>i.04119a!D152</f>
        <v>0</v>
      </c>
    </row>
    <row r="89" spans="1:5" ht="13.5" thickBot="1" x14ac:dyDescent="0.25">
      <c r="A89" s="107" t="s">
        <v>486</v>
      </c>
      <c r="B89" s="137" t="s">
        <v>1062</v>
      </c>
      <c r="C89" s="138">
        <f t="shared" si="1"/>
        <v>80</v>
      </c>
      <c r="D89" s="139">
        <f>SUM(D82:D88)</f>
        <v>0</v>
      </c>
      <c r="E89" s="139">
        <f>SUM(E82:E88)</f>
        <v>0</v>
      </c>
    </row>
    <row r="90" spans="1:5" ht="13.5" thickBot="1" x14ac:dyDescent="0.25">
      <c r="A90" s="140" t="s">
        <v>487</v>
      </c>
      <c r="B90" s="141" t="s">
        <v>488</v>
      </c>
      <c r="C90" s="142">
        <f t="shared" si="1"/>
        <v>81</v>
      </c>
      <c r="D90" s="143">
        <f>SUM(D80,D89)</f>
        <v>0</v>
      </c>
      <c r="E90" s="143">
        <f>SUM(E80,E89)</f>
        <v>0</v>
      </c>
    </row>
    <row r="91" spans="1:5" x14ac:dyDescent="0.2">
      <c r="A91" s="144"/>
      <c r="B91" s="145"/>
      <c r="C91" s="146"/>
      <c r="D91" s="147"/>
      <c r="E91" s="148"/>
    </row>
    <row r="92" spans="1:5" x14ac:dyDescent="0.2">
      <c r="A92" s="2"/>
      <c r="B92" s="149"/>
      <c r="C92" s="149"/>
      <c r="D92" s="149"/>
      <c r="E92" s="149"/>
    </row>
    <row r="93" spans="1:5" x14ac:dyDescent="0.2">
      <c r="A93" s="144"/>
      <c r="B93" s="6" t="s">
        <v>398</v>
      </c>
      <c r="C93" s="7"/>
      <c r="D93" s="8"/>
      <c r="E93" s="8"/>
    </row>
    <row r="94" spans="1:5" x14ac:dyDescent="0.2">
      <c r="A94" s="144"/>
      <c r="B94" s="9"/>
      <c r="C94" s="7"/>
      <c r="D94" s="8"/>
      <c r="E94" s="8"/>
    </row>
    <row r="95" spans="1:5" x14ac:dyDescent="0.2">
      <c r="A95" s="150"/>
      <c r="B95" s="9" t="s">
        <v>399</v>
      </c>
      <c r="C95" s="7"/>
      <c r="D95" s="8"/>
      <c r="E95" s="8"/>
    </row>
    <row r="96" spans="1:5" x14ac:dyDescent="0.2">
      <c r="A96" s="150"/>
      <c r="B96" s="9"/>
      <c r="C96" s="7"/>
      <c r="D96" s="8"/>
      <c r="E96" s="8"/>
    </row>
    <row r="97" spans="1:5" x14ac:dyDescent="0.2">
      <c r="A97" s="150"/>
      <c r="B97" s="10" t="s">
        <v>400</v>
      </c>
      <c r="C97" s="528" t="s">
        <v>401</v>
      </c>
      <c r="D97" s="528"/>
      <c r="E97" s="11" t="s">
        <v>402</v>
      </c>
    </row>
    <row r="98" spans="1:5" x14ac:dyDescent="0.2">
      <c r="A98" s="150"/>
      <c r="B98" s="9"/>
      <c r="C98" s="528"/>
      <c r="D98" s="528"/>
      <c r="E98" s="8"/>
    </row>
    <row r="99" spans="1:5" x14ac:dyDescent="0.2">
      <c r="A99" s="144"/>
      <c r="B99" s="10" t="s">
        <v>403</v>
      </c>
      <c r="C99" s="528" t="s">
        <v>404</v>
      </c>
      <c r="D99" s="528"/>
      <c r="E99" s="11" t="s">
        <v>405</v>
      </c>
    </row>
    <row r="100" spans="1:5" x14ac:dyDescent="0.2">
      <c r="B100" s="9"/>
      <c r="C100" s="528"/>
      <c r="D100" s="528"/>
      <c r="E100" s="8"/>
    </row>
    <row r="101" spans="1:5" x14ac:dyDescent="0.2">
      <c r="B101" s="12" t="s">
        <v>406</v>
      </c>
      <c r="C101" s="528" t="s">
        <v>401</v>
      </c>
      <c r="D101" s="528"/>
      <c r="E101" s="11" t="s">
        <v>405</v>
      </c>
    </row>
  </sheetData>
  <sheetProtection password="CA9F" sheet="1" objects="1" scenarios="1"/>
  <mergeCells count="9">
    <mergeCell ref="C1:E2"/>
    <mergeCell ref="C100:D100"/>
    <mergeCell ref="C101:D101"/>
    <mergeCell ref="A4:E4"/>
    <mergeCell ref="A6:B6"/>
    <mergeCell ref="D6:E6"/>
    <mergeCell ref="C97:D97"/>
    <mergeCell ref="C99:D99"/>
    <mergeCell ref="C98:D98"/>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24DE1-5B34-4170-8747-EB6B990758CF}">
  <dimension ref="A2:D107"/>
  <sheetViews>
    <sheetView topLeftCell="A35" workbookViewId="0">
      <selection activeCell="C56" sqref="C56"/>
    </sheetView>
  </sheetViews>
  <sheetFormatPr defaultRowHeight="12.75" x14ac:dyDescent="0.2"/>
  <cols>
    <col min="1" max="1" width="86.140625" style="287" customWidth="1"/>
    <col min="2" max="2" width="9.140625" style="287"/>
    <col min="3" max="4" width="22" style="287" customWidth="1"/>
    <col min="5" max="16384" width="9.140625" style="287"/>
  </cols>
  <sheetData>
    <row r="2" spans="1:4" x14ac:dyDescent="0.2">
      <c r="A2" s="530" t="s">
        <v>572</v>
      </c>
      <c r="B2" s="530"/>
      <c r="C2" s="530"/>
      <c r="D2" s="530"/>
    </row>
    <row r="3" spans="1:4" ht="12.75" customHeight="1" x14ac:dyDescent="0.2">
      <c r="A3" s="525" t="s">
        <v>396</v>
      </c>
      <c r="B3" s="525"/>
      <c r="C3" s="480" t="s">
        <v>397</v>
      </c>
      <c r="D3" s="480"/>
    </row>
    <row r="4" spans="1:4" ht="13.5" thickBot="1" x14ac:dyDescent="0.25">
      <c r="A4" s="9"/>
      <c r="B4" s="151"/>
      <c r="C4" s="272"/>
      <c r="D4" s="331" t="s">
        <v>271</v>
      </c>
    </row>
    <row r="5" spans="1:4" ht="25.5" x14ac:dyDescent="0.2">
      <c r="A5" s="398" t="s">
        <v>272</v>
      </c>
      <c r="B5" s="153" t="s">
        <v>491</v>
      </c>
      <c r="C5" s="332" t="s">
        <v>274</v>
      </c>
      <c r="D5" s="333" t="s">
        <v>274</v>
      </c>
    </row>
    <row r="6" spans="1:4" x14ac:dyDescent="0.2">
      <c r="A6" s="154" t="s">
        <v>492</v>
      </c>
      <c r="B6" s="155">
        <v>5110</v>
      </c>
      <c r="C6" s="156"/>
      <c r="D6" s="156"/>
    </row>
    <row r="7" spans="1:4" x14ac:dyDescent="0.2">
      <c r="A7" s="154" t="s">
        <v>182</v>
      </c>
      <c r="B7" s="155">
        <v>5120</v>
      </c>
      <c r="C7" s="156"/>
      <c r="D7" s="156"/>
    </row>
    <row r="8" spans="1:4" x14ac:dyDescent="0.2">
      <c r="A8" s="154" t="s">
        <v>493</v>
      </c>
      <c r="B8" s="155">
        <v>5210</v>
      </c>
      <c r="C8" s="156"/>
      <c r="D8" s="156"/>
    </row>
    <row r="9" spans="1:4" x14ac:dyDescent="0.2">
      <c r="A9" s="154" t="s">
        <v>494</v>
      </c>
      <c r="B9" s="155">
        <v>5220</v>
      </c>
      <c r="C9" s="156"/>
      <c r="D9" s="156"/>
    </row>
    <row r="10" spans="1:4" x14ac:dyDescent="0.2">
      <c r="A10" s="154" t="s">
        <v>495</v>
      </c>
      <c r="B10" s="155">
        <v>5230</v>
      </c>
      <c r="C10" s="156"/>
      <c r="D10" s="156"/>
    </row>
    <row r="11" spans="1:4" x14ac:dyDescent="0.2">
      <c r="A11" s="154" t="s">
        <v>496</v>
      </c>
      <c r="B11" s="155">
        <v>5310</v>
      </c>
      <c r="C11" s="156"/>
      <c r="D11" s="157"/>
    </row>
    <row r="12" spans="1:4" x14ac:dyDescent="0.2">
      <c r="A12" s="154" t="s">
        <v>497</v>
      </c>
      <c r="B12" s="155">
        <v>5311</v>
      </c>
      <c r="C12" s="156"/>
      <c r="D12" s="157"/>
    </row>
    <row r="13" spans="1:4" x14ac:dyDescent="0.2">
      <c r="A13" s="154" t="s">
        <v>498</v>
      </c>
      <c r="B13" s="155">
        <v>5320</v>
      </c>
      <c r="C13" s="156"/>
      <c r="D13" s="157"/>
    </row>
    <row r="14" spans="1:4" x14ac:dyDescent="0.2">
      <c r="A14" s="154" t="s">
        <v>499</v>
      </c>
      <c r="B14" s="155">
        <v>5410</v>
      </c>
      <c r="C14" s="156"/>
      <c r="D14" s="157"/>
    </row>
    <row r="15" spans="1:4" x14ac:dyDescent="0.2">
      <c r="A15" s="154" t="s">
        <v>500</v>
      </c>
      <c r="B15" s="155">
        <v>5510</v>
      </c>
      <c r="C15" s="156"/>
      <c r="D15" s="157"/>
    </row>
    <row r="16" spans="1:4" x14ac:dyDescent="0.2">
      <c r="A16" s="154" t="s">
        <v>501</v>
      </c>
      <c r="B16" s="155">
        <v>5610</v>
      </c>
      <c r="C16" s="156"/>
      <c r="D16" s="157"/>
    </row>
    <row r="17" spans="1:4" x14ac:dyDescent="0.2">
      <c r="A17" s="154" t="s">
        <v>502</v>
      </c>
      <c r="B17" s="155">
        <v>5620</v>
      </c>
      <c r="C17" s="156"/>
      <c r="D17" s="157"/>
    </row>
    <row r="18" spans="1:4" x14ac:dyDescent="0.2">
      <c r="A18" s="154" t="s">
        <v>503</v>
      </c>
      <c r="B18" s="155">
        <v>5630</v>
      </c>
      <c r="C18" s="156"/>
      <c r="D18" s="157"/>
    </row>
    <row r="19" spans="1:4" x14ac:dyDescent="0.2">
      <c r="A19" s="154" t="s">
        <v>504</v>
      </c>
      <c r="B19" s="155">
        <v>5640</v>
      </c>
      <c r="C19" s="156"/>
      <c r="D19" s="157"/>
    </row>
    <row r="20" spans="1:4" x14ac:dyDescent="0.2">
      <c r="A20" s="154" t="s">
        <v>505</v>
      </c>
      <c r="B20" s="155">
        <v>5650</v>
      </c>
      <c r="C20" s="156"/>
      <c r="D20" s="157"/>
    </row>
    <row r="21" spans="1:4" x14ac:dyDescent="0.2">
      <c r="A21" s="154" t="s">
        <v>506</v>
      </c>
      <c r="B21" s="155">
        <v>5710</v>
      </c>
      <c r="C21" s="156"/>
      <c r="D21" s="157"/>
    </row>
    <row r="22" spans="1:4" x14ac:dyDescent="0.2">
      <c r="A22" s="154" t="s">
        <v>507</v>
      </c>
      <c r="B22" s="155">
        <v>5720</v>
      </c>
      <c r="C22" s="156"/>
      <c r="D22" s="157"/>
    </row>
    <row r="23" spans="1:4" x14ac:dyDescent="0.2">
      <c r="A23" s="154" t="s">
        <v>508</v>
      </c>
      <c r="B23" s="155">
        <v>5730</v>
      </c>
      <c r="C23" s="156"/>
      <c r="D23" s="157"/>
    </row>
    <row r="24" spans="1:4" x14ac:dyDescent="0.2">
      <c r="A24" s="154" t="s">
        <v>509</v>
      </c>
      <c r="B24" s="155">
        <v>5740</v>
      </c>
      <c r="C24" s="156"/>
      <c r="D24" s="157"/>
    </row>
    <row r="25" spans="1:4" x14ac:dyDescent="0.2">
      <c r="A25" s="154" t="s">
        <v>510</v>
      </c>
      <c r="B25" s="155">
        <v>5750</v>
      </c>
      <c r="C25" s="156"/>
      <c r="D25" s="157"/>
    </row>
    <row r="26" spans="1:4" x14ac:dyDescent="0.2">
      <c r="A26" s="154" t="s">
        <v>511</v>
      </c>
      <c r="B26" s="155">
        <v>5760</v>
      </c>
      <c r="C26" s="156"/>
      <c r="D26" s="157"/>
    </row>
    <row r="27" spans="1:4" x14ac:dyDescent="0.2">
      <c r="A27" s="154" t="s">
        <v>183</v>
      </c>
      <c r="B27" s="155">
        <v>6010</v>
      </c>
      <c r="C27" s="156"/>
      <c r="D27" s="156"/>
    </row>
    <row r="28" spans="1:4" x14ac:dyDescent="0.2">
      <c r="A28" s="154" t="s">
        <v>512</v>
      </c>
      <c r="B28" s="155">
        <v>6021</v>
      </c>
      <c r="C28" s="156"/>
      <c r="D28" s="156"/>
    </row>
    <row r="29" spans="1:4" x14ac:dyDescent="0.2">
      <c r="A29" s="154" t="s">
        <v>513</v>
      </c>
      <c r="B29" s="155">
        <v>6110</v>
      </c>
      <c r="C29" s="156"/>
      <c r="D29" s="156"/>
    </row>
    <row r="30" spans="1:4" x14ac:dyDescent="0.2">
      <c r="A30" s="154" t="s">
        <v>514</v>
      </c>
      <c r="B30" s="155">
        <v>6210</v>
      </c>
      <c r="C30" s="156"/>
      <c r="D30" s="156"/>
    </row>
    <row r="31" spans="1:4" x14ac:dyDescent="0.2">
      <c r="A31" s="154" t="s">
        <v>82</v>
      </c>
      <c r="B31" s="155">
        <v>6310</v>
      </c>
      <c r="C31" s="156"/>
      <c r="D31" s="156"/>
    </row>
    <row r="32" spans="1:4" x14ac:dyDescent="0.2">
      <c r="A32" s="154" t="s">
        <v>515</v>
      </c>
      <c r="B32" s="155">
        <v>6420</v>
      </c>
      <c r="C32" s="156"/>
      <c r="D32" s="156"/>
    </row>
    <row r="33" spans="1:4" x14ac:dyDescent="0.2">
      <c r="A33" s="154" t="s">
        <v>516</v>
      </c>
      <c r="B33" s="155">
        <v>6421</v>
      </c>
      <c r="C33" s="156"/>
      <c r="D33" s="156"/>
    </row>
    <row r="34" spans="1:4" x14ac:dyDescent="0.2">
      <c r="A34" s="154" t="s">
        <v>517</v>
      </c>
      <c r="B34" s="155">
        <v>6430</v>
      </c>
      <c r="C34" s="156"/>
      <c r="D34" s="156"/>
    </row>
    <row r="35" spans="1:4" x14ac:dyDescent="0.2">
      <c r="A35" s="154" t="s">
        <v>518</v>
      </c>
      <c r="B35" s="155">
        <v>6510</v>
      </c>
      <c r="C35" s="156"/>
      <c r="D35" s="156"/>
    </row>
    <row r="36" spans="1:4" x14ac:dyDescent="0.2">
      <c r="A36" s="154" t="s">
        <v>519</v>
      </c>
      <c r="B36" s="155">
        <v>6610</v>
      </c>
      <c r="C36" s="156"/>
      <c r="D36" s="156"/>
    </row>
    <row r="37" spans="1:4" x14ac:dyDescent="0.2">
      <c r="A37" s="154" t="s">
        <v>187</v>
      </c>
      <c r="B37" s="155">
        <v>6620</v>
      </c>
      <c r="C37" s="156"/>
      <c r="D37" s="156"/>
    </row>
    <row r="38" spans="1:4" x14ac:dyDescent="0.2">
      <c r="A38" s="154" t="s">
        <v>188</v>
      </c>
      <c r="B38" s="155">
        <v>6630</v>
      </c>
      <c r="C38" s="156"/>
      <c r="D38" s="156"/>
    </row>
    <row r="39" spans="1:4" x14ac:dyDescent="0.2">
      <c r="A39" s="154" t="s">
        <v>189</v>
      </c>
      <c r="B39" s="155">
        <v>6640</v>
      </c>
      <c r="C39" s="156"/>
      <c r="D39" s="156"/>
    </row>
    <row r="40" spans="1:4" x14ac:dyDescent="0.2">
      <c r="A40" s="154" t="s">
        <v>520</v>
      </c>
      <c r="B40" s="155">
        <v>6710</v>
      </c>
      <c r="C40" s="156"/>
      <c r="D40" s="156"/>
    </row>
    <row r="41" spans="1:4" x14ac:dyDescent="0.2">
      <c r="A41" s="154" t="s">
        <v>521</v>
      </c>
      <c r="B41" s="155">
        <v>6720</v>
      </c>
      <c r="C41" s="156"/>
      <c r="D41" s="156"/>
    </row>
    <row r="42" spans="1:4" x14ac:dyDescent="0.2">
      <c r="A42" s="154" t="s">
        <v>522</v>
      </c>
      <c r="B42" s="155">
        <v>6810</v>
      </c>
      <c r="C42" s="156"/>
      <c r="D42" s="156"/>
    </row>
    <row r="43" spans="1:4" x14ac:dyDescent="0.2">
      <c r="A43" s="154" t="s">
        <v>523</v>
      </c>
      <c r="B43" s="155">
        <v>6820</v>
      </c>
      <c r="C43" s="156"/>
      <c r="D43" s="156"/>
    </row>
    <row r="44" spans="1:4" x14ac:dyDescent="0.2">
      <c r="A44" s="154" t="s">
        <v>524</v>
      </c>
      <c r="B44" s="155">
        <v>7010</v>
      </c>
      <c r="C44" s="156"/>
      <c r="D44" s="157"/>
    </row>
    <row r="45" spans="1:4" x14ac:dyDescent="0.2">
      <c r="A45" s="154" t="s">
        <v>525</v>
      </c>
      <c r="B45" s="155">
        <v>7011</v>
      </c>
      <c r="C45" s="156"/>
      <c r="D45" s="157"/>
    </row>
    <row r="46" spans="1:4" x14ac:dyDescent="0.2">
      <c r="A46" s="154" t="s">
        <v>526</v>
      </c>
      <c r="B46" s="155">
        <v>7012</v>
      </c>
      <c r="C46" s="156"/>
      <c r="D46" s="157"/>
    </row>
    <row r="47" spans="1:4" x14ac:dyDescent="0.2">
      <c r="A47" s="154" t="s">
        <v>527</v>
      </c>
      <c r="B47" s="155">
        <v>7013</v>
      </c>
      <c r="C47" s="156"/>
      <c r="D47" s="157"/>
    </row>
    <row r="48" spans="1:4" x14ac:dyDescent="0.2">
      <c r="A48" s="154" t="s">
        <v>528</v>
      </c>
      <c r="B48" s="155">
        <v>7014</v>
      </c>
      <c r="C48" s="156"/>
      <c r="D48" s="157"/>
    </row>
    <row r="49" spans="1:4" x14ac:dyDescent="0.2">
      <c r="A49" s="154" t="s">
        <v>529</v>
      </c>
      <c r="B49" s="155">
        <v>7015</v>
      </c>
      <c r="C49" s="156"/>
      <c r="D49" s="157"/>
    </row>
    <row r="50" spans="1:4" x14ac:dyDescent="0.2">
      <c r="A50" s="154" t="s">
        <v>530</v>
      </c>
      <c r="B50" s="155">
        <v>7016</v>
      </c>
      <c r="C50" s="156"/>
      <c r="D50" s="157"/>
    </row>
    <row r="51" spans="1:4" x14ac:dyDescent="0.2">
      <c r="A51" s="154" t="s">
        <v>531</v>
      </c>
      <c r="B51" s="155">
        <v>7017</v>
      </c>
      <c r="C51" s="156"/>
      <c r="D51" s="157"/>
    </row>
    <row r="52" spans="1:4" x14ac:dyDescent="0.2">
      <c r="A52" s="154" t="s">
        <v>532</v>
      </c>
      <c r="B52" s="155">
        <v>7018</v>
      </c>
      <c r="C52" s="156"/>
      <c r="D52" s="157"/>
    </row>
    <row r="53" spans="1:4" x14ac:dyDescent="0.2">
      <c r="A53" s="154" t="s">
        <v>533</v>
      </c>
      <c r="B53" s="155">
        <v>7019</v>
      </c>
      <c r="C53" s="156"/>
      <c r="D53" s="157"/>
    </row>
    <row r="54" spans="1:4" x14ac:dyDescent="0.2">
      <c r="A54" s="154" t="s">
        <v>196</v>
      </c>
      <c r="B54" s="155">
        <v>7020</v>
      </c>
      <c r="C54" s="156"/>
      <c r="D54" s="157"/>
    </row>
    <row r="55" spans="1:4" x14ac:dyDescent="0.2">
      <c r="A55" s="154" t="s">
        <v>534</v>
      </c>
      <c r="B55" s="155">
        <v>7021</v>
      </c>
      <c r="C55" s="156"/>
      <c r="D55" s="157"/>
    </row>
    <row r="56" spans="1:4" x14ac:dyDescent="0.2">
      <c r="A56" s="154" t="s">
        <v>535</v>
      </c>
      <c r="B56" s="155">
        <v>7022</v>
      </c>
      <c r="C56" s="156"/>
      <c r="D56" s="157"/>
    </row>
    <row r="57" spans="1:4" x14ac:dyDescent="0.2">
      <c r="A57" s="154" t="s">
        <v>197</v>
      </c>
      <c r="B57" s="155">
        <v>7023</v>
      </c>
      <c r="C57" s="156"/>
      <c r="D57" s="157"/>
    </row>
    <row r="58" spans="1:4" x14ac:dyDescent="0.2">
      <c r="A58" s="154" t="s">
        <v>536</v>
      </c>
      <c r="B58" s="155">
        <v>7024</v>
      </c>
      <c r="C58" s="156"/>
      <c r="D58" s="157"/>
    </row>
    <row r="59" spans="1:4" x14ac:dyDescent="0.2">
      <c r="A59" s="154" t="s">
        <v>537</v>
      </c>
      <c r="B59" s="155">
        <v>7025</v>
      </c>
      <c r="C59" s="156"/>
      <c r="D59" s="157"/>
    </row>
    <row r="60" spans="1:4" x14ac:dyDescent="0.2">
      <c r="A60" s="154" t="s">
        <v>199</v>
      </c>
      <c r="B60" s="155">
        <v>7026</v>
      </c>
      <c r="C60" s="156"/>
      <c r="D60" s="157"/>
    </row>
    <row r="61" spans="1:4" x14ac:dyDescent="0.2">
      <c r="A61" s="154" t="s">
        <v>204</v>
      </c>
      <c r="B61" s="155">
        <v>7027</v>
      </c>
      <c r="C61" s="156"/>
      <c r="D61" s="157"/>
    </row>
    <row r="62" spans="1:4" x14ac:dyDescent="0.2">
      <c r="A62" s="154" t="s">
        <v>538</v>
      </c>
      <c r="B62" s="155">
        <v>7028</v>
      </c>
      <c r="C62" s="156"/>
      <c r="D62" s="157"/>
    </row>
    <row r="63" spans="1:4" x14ac:dyDescent="0.2">
      <c r="A63" s="154" t="s">
        <v>202</v>
      </c>
      <c r="B63" s="155">
        <v>7029</v>
      </c>
      <c r="C63" s="156"/>
      <c r="D63" s="157"/>
    </row>
    <row r="64" spans="1:4" x14ac:dyDescent="0.2">
      <c r="A64" s="154" t="s">
        <v>524</v>
      </c>
      <c r="B64" s="155">
        <v>7110</v>
      </c>
      <c r="C64" s="156"/>
      <c r="D64" s="157"/>
    </row>
    <row r="65" spans="1:4" x14ac:dyDescent="0.2">
      <c r="A65" s="154" t="s">
        <v>525</v>
      </c>
      <c r="B65" s="155">
        <v>7111</v>
      </c>
      <c r="C65" s="156"/>
      <c r="D65" s="157"/>
    </row>
    <row r="66" spans="1:4" x14ac:dyDescent="0.2">
      <c r="A66" s="154" t="s">
        <v>526</v>
      </c>
      <c r="B66" s="155">
        <v>7112</v>
      </c>
      <c r="C66" s="156"/>
      <c r="D66" s="157"/>
    </row>
    <row r="67" spans="1:4" x14ac:dyDescent="0.2">
      <c r="A67" s="154" t="s">
        <v>527</v>
      </c>
      <c r="B67" s="155">
        <v>7113</v>
      </c>
      <c r="C67" s="156"/>
      <c r="D67" s="157"/>
    </row>
    <row r="68" spans="1:4" x14ac:dyDescent="0.2">
      <c r="A68" s="154" t="s">
        <v>528</v>
      </c>
      <c r="B68" s="155">
        <v>7114</v>
      </c>
      <c r="C68" s="156"/>
      <c r="D68" s="157"/>
    </row>
    <row r="69" spans="1:4" x14ac:dyDescent="0.2">
      <c r="A69" s="154" t="s">
        <v>529</v>
      </c>
      <c r="B69" s="155">
        <v>7115</v>
      </c>
      <c r="C69" s="156"/>
      <c r="D69" s="157"/>
    </row>
    <row r="70" spans="1:4" x14ac:dyDescent="0.2">
      <c r="A70" s="154" t="s">
        <v>530</v>
      </c>
      <c r="B70" s="155">
        <v>7116</v>
      </c>
      <c r="C70" s="156"/>
      <c r="D70" s="157"/>
    </row>
    <row r="71" spans="1:4" x14ac:dyDescent="0.2">
      <c r="A71" s="154" t="s">
        <v>531</v>
      </c>
      <c r="B71" s="155">
        <v>7117</v>
      </c>
      <c r="C71" s="156"/>
      <c r="D71" s="157"/>
    </row>
    <row r="72" spans="1:4" x14ac:dyDescent="0.2">
      <c r="A72" s="154" t="s">
        <v>532</v>
      </c>
      <c r="B72" s="155">
        <v>7118</v>
      </c>
      <c r="C72" s="156"/>
      <c r="D72" s="157"/>
    </row>
    <row r="73" spans="1:4" x14ac:dyDescent="0.2">
      <c r="A73" s="154" t="s">
        <v>533</v>
      </c>
      <c r="B73" s="155">
        <v>7119</v>
      </c>
      <c r="C73" s="156"/>
      <c r="D73" s="157"/>
    </row>
    <row r="74" spans="1:4" x14ac:dyDescent="0.2">
      <c r="A74" s="154" t="s">
        <v>196</v>
      </c>
      <c r="B74" s="155">
        <v>7120</v>
      </c>
      <c r="C74" s="156"/>
      <c r="D74" s="157"/>
    </row>
    <row r="75" spans="1:4" x14ac:dyDescent="0.2">
      <c r="A75" s="154" t="s">
        <v>534</v>
      </c>
      <c r="B75" s="155">
        <v>7121</v>
      </c>
      <c r="C75" s="156"/>
      <c r="D75" s="157"/>
    </row>
    <row r="76" spans="1:4" x14ac:dyDescent="0.2">
      <c r="A76" s="154" t="s">
        <v>535</v>
      </c>
      <c r="B76" s="155">
        <v>7122</v>
      </c>
      <c r="C76" s="156"/>
      <c r="D76" s="157"/>
    </row>
    <row r="77" spans="1:4" x14ac:dyDescent="0.2">
      <c r="A77" s="154" t="s">
        <v>197</v>
      </c>
      <c r="B77" s="155">
        <v>7123</v>
      </c>
      <c r="C77" s="156"/>
      <c r="D77" s="157"/>
    </row>
    <row r="78" spans="1:4" x14ac:dyDescent="0.2">
      <c r="A78" s="154" t="s">
        <v>536</v>
      </c>
      <c r="B78" s="155">
        <v>7124</v>
      </c>
      <c r="C78" s="156"/>
      <c r="D78" s="157"/>
    </row>
    <row r="79" spans="1:4" x14ac:dyDescent="0.2">
      <c r="A79" s="154" t="s">
        <v>537</v>
      </c>
      <c r="B79" s="155">
        <v>7125</v>
      </c>
      <c r="C79" s="156"/>
      <c r="D79" s="157"/>
    </row>
    <row r="80" spans="1:4" x14ac:dyDescent="0.2">
      <c r="A80" s="154" t="s">
        <v>199</v>
      </c>
      <c r="B80" s="155">
        <v>7126</v>
      </c>
      <c r="C80" s="156"/>
      <c r="D80" s="157"/>
    </row>
    <row r="81" spans="1:4" x14ac:dyDescent="0.2">
      <c r="A81" s="154" t="s">
        <v>204</v>
      </c>
      <c r="B81" s="155">
        <v>7127</v>
      </c>
      <c r="C81" s="156"/>
      <c r="D81" s="157"/>
    </row>
    <row r="82" spans="1:4" x14ac:dyDescent="0.2">
      <c r="A82" s="154" t="s">
        <v>538</v>
      </c>
      <c r="B82" s="155">
        <v>7128</v>
      </c>
      <c r="C82" s="156"/>
      <c r="D82" s="157"/>
    </row>
    <row r="83" spans="1:4" x14ac:dyDescent="0.2">
      <c r="A83" s="154" t="s">
        <v>202</v>
      </c>
      <c r="B83" s="155">
        <v>7129</v>
      </c>
      <c r="C83" s="156"/>
      <c r="D83" s="157"/>
    </row>
    <row r="84" spans="1:4" x14ac:dyDescent="0.2">
      <c r="A84" s="154" t="s">
        <v>539</v>
      </c>
      <c r="B84" s="155">
        <v>7210</v>
      </c>
      <c r="C84" s="156"/>
      <c r="D84" s="157"/>
    </row>
    <row r="85" spans="1:4" x14ac:dyDescent="0.2">
      <c r="A85" s="154" t="s">
        <v>540</v>
      </c>
      <c r="B85" s="155">
        <v>7310</v>
      </c>
      <c r="C85" s="156"/>
      <c r="D85" s="157"/>
    </row>
    <row r="86" spans="1:4" x14ac:dyDescent="0.2">
      <c r="A86" s="154" t="s">
        <v>541</v>
      </c>
      <c r="B86" s="155">
        <v>7410</v>
      </c>
      <c r="C86" s="156"/>
      <c r="D86" s="157"/>
    </row>
    <row r="87" spans="1:4" x14ac:dyDescent="0.2">
      <c r="A87" s="154" t="s">
        <v>542</v>
      </c>
      <c r="B87" s="155">
        <v>7510</v>
      </c>
      <c r="C87" s="156"/>
      <c r="D87" s="157"/>
    </row>
    <row r="88" spans="1:4" x14ac:dyDescent="0.2">
      <c r="A88" s="154" t="s">
        <v>543</v>
      </c>
      <c r="B88" s="155">
        <v>7610</v>
      </c>
      <c r="C88" s="156"/>
      <c r="D88" s="157"/>
    </row>
    <row r="89" spans="1:4" x14ac:dyDescent="0.2">
      <c r="A89" s="154" t="s">
        <v>544</v>
      </c>
      <c r="B89" s="155">
        <v>7620</v>
      </c>
      <c r="C89" s="156"/>
      <c r="D89" s="157"/>
    </row>
    <row r="90" spans="1:4" x14ac:dyDescent="0.2">
      <c r="A90" s="154" t="s">
        <v>545</v>
      </c>
      <c r="B90" s="155">
        <v>7630</v>
      </c>
      <c r="C90" s="156"/>
      <c r="D90" s="157"/>
    </row>
    <row r="91" spans="1:4" x14ac:dyDescent="0.2">
      <c r="A91" s="154" t="s">
        <v>546</v>
      </c>
      <c r="B91" s="155">
        <v>7640</v>
      </c>
      <c r="C91" s="156"/>
      <c r="D91" s="157"/>
    </row>
    <row r="92" spans="1:4" x14ac:dyDescent="0.2">
      <c r="A92" s="154" t="s">
        <v>547</v>
      </c>
      <c r="B92" s="155">
        <v>7650</v>
      </c>
      <c r="C92" s="156"/>
      <c r="D92" s="157"/>
    </row>
    <row r="93" spans="1:4" x14ac:dyDescent="0.2">
      <c r="A93" s="154" t="s">
        <v>548</v>
      </c>
      <c r="B93" s="155">
        <v>7660</v>
      </c>
      <c r="C93" s="156"/>
      <c r="D93" s="157"/>
    </row>
    <row r="94" spans="1:4" x14ac:dyDescent="0.2">
      <c r="A94" s="154" t="s">
        <v>549</v>
      </c>
      <c r="B94" s="155">
        <v>7670</v>
      </c>
      <c r="C94" s="156"/>
      <c r="D94" s="157"/>
    </row>
    <row r="95" spans="1:4" x14ac:dyDescent="0.2">
      <c r="A95" s="154" t="s">
        <v>550</v>
      </c>
      <c r="B95" s="155">
        <v>7680</v>
      </c>
      <c r="C95" s="156"/>
      <c r="D95" s="157"/>
    </row>
    <row r="96" spans="1:4" x14ac:dyDescent="0.2">
      <c r="A96" s="154" t="s">
        <v>551</v>
      </c>
      <c r="B96" s="155">
        <v>9110</v>
      </c>
      <c r="C96" s="157"/>
      <c r="D96" s="157"/>
    </row>
    <row r="99" spans="1:4" x14ac:dyDescent="0.2">
      <c r="A99" s="6" t="s">
        <v>398</v>
      </c>
      <c r="B99" s="273"/>
      <c r="C99" s="8"/>
      <c r="D99" s="8"/>
    </row>
    <row r="100" spans="1:4" x14ac:dyDescent="0.2">
      <c r="A100" s="9"/>
      <c r="B100" s="273"/>
      <c r="C100" s="8"/>
      <c r="D100" s="8"/>
    </row>
    <row r="101" spans="1:4" x14ac:dyDescent="0.2">
      <c r="A101" s="9" t="s">
        <v>399</v>
      </c>
      <c r="B101" s="273"/>
      <c r="C101" s="8"/>
      <c r="D101" s="8"/>
    </row>
    <row r="102" spans="1:4" x14ac:dyDescent="0.2">
      <c r="A102" s="9"/>
      <c r="B102" s="273"/>
      <c r="C102" s="8"/>
      <c r="D102" s="8"/>
    </row>
    <row r="103" spans="1:4" x14ac:dyDescent="0.2">
      <c r="A103" s="10" t="s">
        <v>400</v>
      </c>
      <c r="B103" s="479" t="s">
        <v>401</v>
      </c>
      <c r="C103" s="479"/>
      <c r="D103" s="8" t="s">
        <v>402</v>
      </c>
    </row>
    <row r="104" spans="1:4" x14ac:dyDescent="0.2">
      <c r="A104" s="9"/>
      <c r="B104" s="479"/>
      <c r="C104" s="479"/>
      <c r="D104" s="8"/>
    </row>
    <row r="105" spans="1:4" x14ac:dyDescent="0.2">
      <c r="A105" s="10" t="s">
        <v>403</v>
      </c>
      <c r="B105" s="479" t="s">
        <v>404</v>
      </c>
      <c r="C105" s="479"/>
      <c r="D105" s="8" t="s">
        <v>405</v>
      </c>
    </row>
    <row r="106" spans="1:4" x14ac:dyDescent="0.2">
      <c r="A106" s="9"/>
      <c r="B106" s="479"/>
      <c r="C106" s="479"/>
      <c r="D106" s="8"/>
    </row>
    <row r="107" spans="1:4" x14ac:dyDescent="0.2">
      <c r="A107" s="10" t="s">
        <v>406</v>
      </c>
      <c r="B107" s="479" t="s">
        <v>401</v>
      </c>
      <c r="C107" s="479"/>
      <c r="D107" s="8" t="s">
        <v>405</v>
      </c>
    </row>
  </sheetData>
  <sheetProtection password="CA9F" sheet="1" objects="1" scenarios="1"/>
  <mergeCells count="8">
    <mergeCell ref="B107:C107"/>
    <mergeCell ref="A2:D2"/>
    <mergeCell ref="C3:D3"/>
    <mergeCell ref="B103:C103"/>
    <mergeCell ref="B104:C104"/>
    <mergeCell ref="B105:C105"/>
    <mergeCell ref="B106:C106"/>
    <mergeCell ref="A3:B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75"/>
  <sheetViews>
    <sheetView topLeftCell="A31" zoomScaleNormal="100" zoomScalePageLayoutView="60" workbookViewId="0">
      <selection activeCell="E39" sqref="E39"/>
    </sheetView>
  </sheetViews>
  <sheetFormatPr defaultRowHeight="12.75" x14ac:dyDescent="0.2"/>
  <cols>
    <col min="1" max="1" width="4" style="287" bestFit="1" customWidth="1"/>
    <col min="2" max="2" width="51.5703125" style="287" customWidth="1"/>
    <col min="3" max="3" width="7.28515625" style="287" bestFit="1" customWidth="1"/>
    <col min="4" max="5" width="24" style="287" customWidth="1"/>
    <col min="6" max="1020" width="11.5703125" style="287"/>
    <col min="1021" max="16384" width="9.140625" style="287"/>
  </cols>
  <sheetData>
    <row r="1" spans="1:5" x14ac:dyDescent="0.2">
      <c r="C1" s="531" t="s">
        <v>862</v>
      </c>
      <c r="D1" s="532"/>
      <c r="E1" s="532"/>
    </row>
    <row r="2" spans="1:5" x14ac:dyDescent="0.2">
      <c r="C2" s="532"/>
      <c r="D2" s="532"/>
      <c r="E2" s="532"/>
    </row>
    <row r="4" spans="1:5" x14ac:dyDescent="0.2">
      <c r="A4" s="524" t="s">
        <v>571</v>
      </c>
      <c r="B4" s="524"/>
      <c r="C4" s="524"/>
      <c r="D4" s="524"/>
      <c r="E4" s="524"/>
    </row>
    <row r="5" spans="1:5" x14ac:dyDescent="0.2">
      <c r="A5" s="456"/>
      <c r="B5" s="456"/>
      <c r="C5" s="456"/>
      <c r="D5" s="456"/>
      <c r="E5" s="456"/>
    </row>
    <row r="6" spans="1:5" ht="12.75" customHeight="1" x14ac:dyDescent="0.2">
      <c r="A6" s="525" t="s">
        <v>396</v>
      </c>
      <c r="B6" s="525"/>
      <c r="C6" s="454"/>
      <c r="D6" s="480" t="s">
        <v>397</v>
      </c>
      <c r="E6" s="480"/>
    </row>
    <row r="7" spans="1:5" ht="13.5" thickBot="1" x14ac:dyDescent="0.25">
      <c r="A7" s="49"/>
      <c r="B7" s="335"/>
      <c r="C7" s="454"/>
      <c r="D7" s="455"/>
      <c r="E7" s="331" t="s">
        <v>271</v>
      </c>
    </row>
    <row r="8" spans="1:5" ht="25.5" x14ac:dyDescent="0.2">
      <c r="A8" s="158" t="s">
        <v>407</v>
      </c>
      <c r="B8" s="71" t="s">
        <v>272</v>
      </c>
      <c r="C8" s="71" t="s">
        <v>408</v>
      </c>
      <c r="D8" s="332" t="s">
        <v>274</v>
      </c>
      <c r="E8" s="333" t="s">
        <v>274</v>
      </c>
    </row>
    <row r="9" spans="1:5" x14ac:dyDescent="0.2">
      <c r="A9" s="159" t="s">
        <v>275</v>
      </c>
      <c r="B9" s="73" t="s">
        <v>276</v>
      </c>
      <c r="C9" s="73" t="s">
        <v>409</v>
      </c>
      <c r="D9" s="73">
        <v>1</v>
      </c>
      <c r="E9" s="73">
        <v>2</v>
      </c>
    </row>
    <row r="10" spans="1:5" x14ac:dyDescent="0.2">
      <c r="A10" s="160" t="s">
        <v>605</v>
      </c>
      <c r="B10" s="161" t="s">
        <v>80</v>
      </c>
      <c r="C10" s="162">
        <v>1</v>
      </c>
      <c r="D10" s="163">
        <f>i.04120a!C6</f>
        <v>0</v>
      </c>
      <c r="E10" s="163">
        <f>i.04120a!D6</f>
        <v>0</v>
      </c>
    </row>
    <row r="11" spans="1:5" x14ac:dyDescent="0.2">
      <c r="A11" s="164" t="s">
        <v>417</v>
      </c>
      <c r="B11" s="165" t="s">
        <v>182</v>
      </c>
      <c r="C11" s="166">
        <f t="shared" ref="C11" si="0">+C10+1</f>
        <v>2</v>
      </c>
      <c r="D11" s="167">
        <f>i.04120a!C7</f>
        <v>0</v>
      </c>
      <c r="E11" s="167">
        <f>i.04120a!D7</f>
        <v>0</v>
      </c>
    </row>
    <row r="12" spans="1:5" x14ac:dyDescent="0.2">
      <c r="A12" s="164" t="s">
        <v>421</v>
      </c>
      <c r="B12" s="165" t="s">
        <v>552</v>
      </c>
      <c r="C12" s="166">
        <v>3</v>
      </c>
      <c r="D12" s="167">
        <f>i.04120a!C27-i.04120a!C28</f>
        <v>0</v>
      </c>
      <c r="E12" s="167">
        <f>i.04120a!D27-i.04120a!D28</f>
        <v>0</v>
      </c>
    </row>
    <row r="13" spans="1:5" x14ac:dyDescent="0.2">
      <c r="A13" s="160" t="s">
        <v>446</v>
      </c>
      <c r="B13" s="161" t="s">
        <v>1051</v>
      </c>
      <c r="C13" s="162">
        <v>4</v>
      </c>
      <c r="D13" s="163">
        <f>D10-D11-D12</f>
        <v>0</v>
      </c>
      <c r="E13" s="163">
        <f>E10-E11-E12</f>
        <v>0</v>
      </c>
    </row>
    <row r="14" spans="1:5" x14ac:dyDescent="0.2">
      <c r="A14" s="164" t="s">
        <v>447</v>
      </c>
      <c r="B14" s="165" t="s">
        <v>184</v>
      </c>
      <c r="C14" s="166">
        <v>5</v>
      </c>
      <c r="D14" s="167">
        <f>i.04120a!C31</f>
        <v>0</v>
      </c>
      <c r="E14" s="167">
        <f>i.04120a!D31</f>
        <v>0</v>
      </c>
    </row>
    <row r="15" spans="1:5" x14ac:dyDescent="0.2">
      <c r="A15" s="160" t="s">
        <v>553</v>
      </c>
      <c r="B15" s="168" t="s">
        <v>575</v>
      </c>
      <c r="C15" s="162">
        <v>6</v>
      </c>
      <c r="D15" s="169">
        <f>D13-D14</f>
        <v>0</v>
      </c>
      <c r="E15" s="169">
        <f>E13-E14</f>
        <v>0</v>
      </c>
    </row>
    <row r="16" spans="1:5" x14ac:dyDescent="0.2">
      <c r="A16" s="160" t="s">
        <v>554</v>
      </c>
      <c r="B16" s="170" t="s">
        <v>186</v>
      </c>
      <c r="C16" s="162">
        <v>7</v>
      </c>
      <c r="D16" s="163"/>
      <c r="E16" s="163"/>
    </row>
    <row r="17" spans="1:5" x14ac:dyDescent="0.2">
      <c r="A17" s="164" t="s">
        <v>555</v>
      </c>
      <c r="B17" s="165" t="s">
        <v>187</v>
      </c>
      <c r="C17" s="166">
        <v>8</v>
      </c>
      <c r="D17" s="167">
        <f>i.04120a!C37</f>
        <v>0</v>
      </c>
      <c r="E17" s="167">
        <f>i.04120a!D37</f>
        <v>0</v>
      </c>
    </row>
    <row r="18" spans="1:5" x14ac:dyDescent="0.2">
      <c r="A18" s="164" t="s">
        <v>556</v>
      </c>
      <c r="B18" s="165" t="s">
        <v>188</v>
      </c>
      <c r="C18" s="166">
        <v>9</v>
      </c>
      <c r="D18" s="167">
        <f>i.04120a!C38</f>
        <v>0</v>
      </c>
      <c r="E18" s="167">
        <f>i.04120a!D38</f>
        <v>0</v>
      </c>
    </row>
    <row r="19" spans="1:5" ht="25.5" x14ac:dyDescent="0.2">
      <c r="A19" s="164" t="s">
        <v>557</v>
      </c>
      <c r="B19" s="165" t="s">
        <v>189</v>
      </c>
      <c r="C19" s="166">
        <v>10</v>
      </c>
      <c r="D19" s="167">
        <f>i.04120a!C39</f>
        <v>0</v>
      </c>
      <c r="E19" s="167">
        <f>i.04120a!D39</f>
        <v>0</v>
      </c>
    </row>
    <row r="20" spans="1:5" x14ac:dyDescent="0.2">
      <c r="A20" s="160" t="s">
        <v>576</v>
      </c>
      <c r="B20" s="168" t="s">
        <v>577</v>
      </c>
      <c r="C20" s="162">
        <v>11</v>
      </c>
      <c r="D20" s="169">
        <f>D17+D18+D19</f>
        <v>0</v>
      </c>
      <c r="E20" s="169">
        <f>E17+E18+E19</f>
        <v>0</v>
      </c>
    </row>
    <row r="21" spans="1:5" x14ac:dyDescent="0.2">
      <c r="A21" s="160" t="s">
        <v>558</v>
      </c>
      <c r="B21" s="168" t="s">
        <v>190</v>
      </c>
      <c r="C21" s="162">
        <v>12</v>
      </c>
      <c r="D21" s="169"/>
      <c r="E21" s="169"/>
    </row>
    <row r="22" spans="1:5" x14ac:dyDescent="0.2">
      <c r="A22" s="164" t="s">
        <v>559</v>
      </c>
      <c r="B22" s="165" t="s">
        <v>191</v>
      </c>
      <c r="C22" s="166">
        <f>C21+1</f>
        <v>13</v>
      </c>
      <c r="D22" s="167">
        <f>i.04120a!C11+i.04120a!C12+i.04120a!C13+i.04120a!C14-i.04120a!C85-i.04120a!C86</f>
        <v>0</v>
      </c>
      <c r="E22" s="167">
        <f>i.04120a!D11+i.04120a!D12+i.04120a!D13+i.04120a!D14-i.04120a!D85-i.04120a!D86</f>
        <v>0</v>
      </c>
    </row>
    <row r="23" spans="1:5" x14ac:dyDescent="0.2">
      <c r="A23" s="164" t="s">
        <v>560</v>
      </c>
      <c r="B23" s="165" t="s">
        <v>245</v>
      </c>
      <c r="C23" s="166">
        <f t="shared" ref="C23:C65" si="1">C22+1</f>
        <v>14</v>
      </c>
      <c r="D23" s="167">
        <f>i.04120a!C8</f>
        <v>0</v>
      </c>
      <c r="E23" s="167">
        <f>i.04120a!D8</f>
        <v>0</v>
      </c>
    </row>
    <row r="24" spans="1:5" x14ac:dyDescent="0.2">
      <c r="A24" s="164" t="s">
        <v>561</v>
      </c>
      <c r="B24" s="165" t="s">
        <v>81</v>
      </c>
      <c r="C24" s="166">
        <f t="shared" si="1"/>
        <v>15</v>
      </c>
      <c r="D24" s="167">
        <f>i.04120a!C15+i.04120a!C16+i.04120a!C17+i.04120a!C18+i.04120a!C19+i.04120a!C20</f>
        <v>0</v>
      </c>
      <c r="E24" s="167">
        <f>i.04120a!D15+i.04120a!D16+i.04120a!D17+i.04120a!D18+i.04120a!D19+i.04120a!D20</f>
        <v>0</v>
      </c>
    </row>
    <row r="25" spans="1:5" x14ac:dyDescent="0.2">
      <c r="A25" s="160" t="s">
        <v>606</v>
      </c>
      <c r="B25" s="168" t="s">
        <v>578</v>
      </c>
      <c r="C25" s="162">
        <f t="shared" si="1"/>
        <v>16</v>
      </c>
      <c r="D25" s="169">
        <f>D22+D23+D24</f>
        <v>0</v>
      </c>
      <c r="E25" s="169">
        <f>E22+E23+E24</f>
        <v>0</v>
      </c>
    </row>
    <row r="26" spans="1:5" x14ac:dyDescent="0.2">
      <c r="A26" s="160" t="s">
        <v>562</v>
      </c>
      <c r="B26" s="168" t="s">
        <v>607</v>
      </c>
      <c r="C26" s="162">
        <v>17</v>
      </c>
      <c r="D26" s="171">
        <f>D15-D20+D25</f>
        <v>0</v>
      </c>
      <c r="E26" s="171">
        <f>E15-E20+E25</f>
        <v>0</v>
      </c>
    </row>
    <row r="27" spans="1:5" x14ac:dyDescent="0.2">
      <c r="A27" s="160" t="s">
        <v>563</v>
      </c>
      <c r="B27" s="168" t="s">
        <v>192</v>
      </c>
      <c r="C27" s="162">
        <v>18</v>
      </c>
      <c r="D27" s="169"/>
      <c r="E27" s="169"/>
    </row>
    <row r="28" spans="1:5" x14ac:dyDescent="0.2">
      <c r="A28" s="164" t="s">
        <v>579</v>
      </c>
      <c r="B28" s="165" t="s">
        <v>193</v>
      </c>
      <c r="C28" s="166">
        <f t="shared" si="1"/>
        <v>19</v>
      </c>
      <c r="D28" s="167">
        <f>i.04120a!C44</f>
        <v>0</v>
      </c>
      <c r="E28" s="167">
        <f>i.04120a!D44</f>
        <v>0</v>
      </c>
    </row>
    <row r="29" spans="1:5" x14ac:dyDescent="0.2">
      <c r="A29" s="164" t="s">
        <v>580</v>
      </c>
      <c r="B29" s="165" t="s">
        <v>194</v>
      </c>
      <c r="C29" s="166">
        <f t="shared" si="1"/>
        <v>20</v>
      </c>
      <c r="D29" s="167">
        <f>i.04120a!C45</f>
        <v>0</v>
      </c>
      <c r="E29" s="167">
        <f>i.04120a!D45</f>
        <v>0</v>
      </c>
    </row>
    <row r="30" spans="1:5" x14ac:dyDescent="0.2">
      <c r="A30" s="164" t="s">
        <v>581</v>
      </c>
      <c r="B30" s="165" t="s">
        <v>195</v>
      </c>
      <c r="C30" s="166">
        <f t="shared" si="1"/>
        <v>21</v>
      </c>
      <c r="D30" s="167">
        <f>i.04120a!C55</f>
        <v>0</v>
      </c>
      <c r="E30" s="167">
        <f>i.04120a!D55</f>
        <v>0</v>
      </c>
    </row>
    <row r="31" spans="1:5" x14ac:dyDescent="0.2">
      <c r="A31" s="164" t="s">
        <v>582</v>
      </c>
      <c r="B31" s="165" t="s">
        <v>196</v>
      </c>
      <c r="C31" s="166">
        <f t="shared" si="1"/>
        <v>22</v>
      </c>
      <c r="D31" s="167">
        <f>i.04120a!C54</f>
        <v>0</v>
      </c>
      <c r="E31" s="167">
        <f>i.04120a!D54</f>
        <v>0</v>
      </c>
    </row>
    <row r="32" spans="1:5" x14ac:dyDescent="0.2">
      <c r="A32" s="164" t="s">
        <v>583</v>
      </c>
      <c r="B32" s="165" t="s">
        <v>197</v>
      </c>
      <c r="C32" s="166">
        <f t="shared" si="1"/>
        <v>23</v>
      </c>
      <c r="D32" s="167">
        <f>i.04120a!C57</f>
        <v>0</v>
      </c>
      <c r="E32" s="167">
        <f>i.04120a!D57</f>
        <v>0</v>
      </c>
    </row>
    <row r="33" spans="1:5" x14ac:dyDescent="0.2">
      <c r="A33" s="164" t="s">
        <v>584</v>
      </c>
      <c r="B33" s="165" t="s">
        <v>198</v>
      </c>
      <c r="C33" s="166">
        <f t="shared" si="1"/>
        <v>24</v>
      </c>
      <c r="D33" s="167">
        <f>i.04120a!C47</f>
        <v>0</v>
      </c>
      <c r="E33" s="167">
        <f>i.04120a!D47</f>
        <v>0</v>
      </c>
    </row>
    <row r="34" spans="1:5" x14ac:dyDescent="0.2">
      <c r="A34" s="164" t="s">
        <v>585</v>
      </c>
      <c r="B34" s="165" t="s">
        <v>199</v>
      </c>
      <c r="C34" s="166">
        <f t="shared" si="1"/>
        <v>25</v>
      </c>
      <c r="D34" s="167">
        <f>i.04120a!C60</f>
        <v>0</v>
      </c>
      <c r="E34" s="167">
        <f>i.04120a!D60</f>
        <v>0</v>
      </c>
    </row>
    <row r="35" spans="1:5" x14ac:dyDescent="0.2">
      <c r="A35" s="164" t="s">
        <v>586</v>
      </c>
      <c r="B35" s="165" t="s">
        <v>200</v>
      </c>
      <c r="C35" s="166">
        <f t="shared" si="1"/>
        <v>26</v>
      </c>
      <c r="D35" s="167">
        <f>i.04120a!C48</f>
        <v>0</v>
      </c>
      <c r="E35" s="167">
        <f>i.04120a!D48</f>
        <v>0</v>
      </c>
    </row>
    <row r="36" spans="1:5" x14ac:dyDescent="0.2">
      <c r="A36" s="164" t="s">
        <v>587</v>
      </c>
      <c r="B36" s="165" t="s">
        <v>201</v>
      </c>
      <c r="C36" s="166">
        <f t="shared" si="1"/>
        <v>27</v>
      </c>
      <c r="D36" s="167">
        <f>i.04120a!C56</f>
        <v>0</v>
      </c>
      <c r="E36" s="167">
        <f>i.04120a!D56</f>
        <v>0</v>
      </c>
    </row>
    <row r="37" spans="1:5" x14ac:dyDescent="0.2">
      <c r="A37" s="164" t="s">
        <v>588</v>
      </c>
      <c r="B37" s="165" t="s">
        <v>202</v>
      </c>
      <c r="C37" s="166">
        <f t="shared" si="1"/>
        <v>28</v>
      </c>
      <c r="D37" s="167">
        <f>i.04120a!C63</f>
        <v>0</v>
      </c>
      <c r="E37" s="167">
        <f>i.04120a!D63</f>
        <v>0</v>
      </c>
    </row>
    <row r="38" spans="1:5" x14ac:dyDescent="0.2">
      <c r="A38" s="164" t="s">
        <v>589</v>
      </c>
      <c r="B38" s="165" t="s">
        <v>203</v>
      </c>
      <c r="C38" s="166">
        <f t="shared" si="1"/>
        <v>29</v>
      </c>
      <c r="D38" s="167">
        <f>i.04120a!C49</f>
        <v>0</v>
      </c>
      <c r="E38" s="167">
        <f>i.04120a!D49</f>
        <v>0</v>
      </c>
    </row>
    <row r="39" spans="1:5" x14ac:dyDescent="0.2">
      <c r="A39" s="164" t="s">
        <v>590</v>
      </c>
      <c r="B39" s="165" t="s">
        <v>204</v>
      </c>
      <c r="C39" s="166">
        <f t="shared" si="1"/>
        <v>30</v>
      </c>
      <c r="D39" s="167">
        <f>i.04120a!C61</f>
        <v>0</v>
      </c>
      <c r="E39" s="167">
        <f>i.04120a!D61</f>
        <v>0</v>
      </c>
    </row>
    <row r="40" spans="1:5" x14ac:dyDescent="0.2">
      <c r="A40" s="164" t="s">
        <v>591</v>
      </c>
      <c r="B40" s="165" t="s">
        <v>205</v>
      </c>
      <c r="C40" s="166">
        <f t="shared" si="1"/>
        <v>31</v>
      </c>
      <c r="D40" s="167">
        <f>i.04120a!C50</f>
        <v>0</v>
      </c>
      <c r="E40" s="167">
        <f>i.04120a!D50</f>
        <v>0</v>
      </c>
    </row>
    <row r="41" spans="1:5" x14ac:dyDescent="0.2">
      <c r="A41" s="164" t="s">
        <v>1063</v>
      </c>
      <c r="B41" s="165" t="s">
        <v>1067</v>
      </c>
      <c r="C41" s="166">
        <f t="shared" si="1"/>
        <v>32</v>
      </c>
      <c r="D41" s="334"/>
      <c r="E41" s="334"/>
    </row>
    <row r="42" spans="1:5" x14ac:dyDescent="0.2">
      <c r="A42" s="164" t="s">
        <v>592</v>
      </c>
      <c r="B42" s="165" t="s">
        <v>206</v>
      </c>
      <c r="C42" s="166">
        <f t="shared" si="1"/>
        <v>33</v>
      </c>
      <c r="D42" s="167">
        <f>i.04120a!C58+i.04120a!C59</f>
        <v>0</v>
      </c>
      <c r="E42" s="167">
        <f>i.04120a!D58+i.04120a!D59</f>
        <v>0</v>
      </c>
    </row>
    <row r="43" spans="1:5" x14ac:dyDescent="0.2">
      <c r="A43" s="164" t="s">
        <v>1064</v>
      </c>
      <c r="B43" s="165" t="s">
        <v>643</v>
      </c>
      <c r="C43" s="166">
        <f t="shared" si="1"/>
        <v>34</v>
      </c>
      <c r="D43" s="334"/>
      <c r="E43" s="334"/>
    </row>
    <row r="44" spans="1:5" x14ac:dyDescent="0.2">
      <c r="A44" s="164" t="s">
        <v>1065</v>
      </c>
      <c r="B44" s="165" t="s">
        <v>1066</v>
      </c>
      <c r="C44" s="166">
        <f t="shared" si="1"/>
        <v>35</v>
      </c>
      <c r="D44" s="334"/>
      <c r="E44" s="334"/>
    </row>
    <row r="45" spans="1:5" x14ac:dyDescent="0.2">
      <c r="A45" s="164" t="s">
        <v>593</v>
      </c>
      <c r="B45" s="165" t="s">
        <v>83</v>
      </c>
      <c r="C45" s="166">
        <f t="shared" si="1"/>
        <v>36</v>
      </c>
      <c r="D45" s="334"/>
      <c r="E45" s="334"/>
    </row>
    <row r="46" spans="1:5" x14ac:dyDescent="0.2">
      <c r="A46" s="160" t="s">
        <v>594</v>
      </c>
      <c r="B46" s="168" t="s">
        <v>608</v>
      </c>
      <c r="C46" s="162">
        <f>C45+1</f>
        <v>37</v>
      </c>
      <c r="D46" s="172">
        <f>SUM(D28:D45)</f>
        <v>0</v>
      </c>
      <c r="E46" s="172">
        <f>SUM(E28:E45)</f>
        <v>0</v>
      </c>
    </row>
    <row r="47" spans="1:5" x14ac:dyDescent="0.2">
      <c r="A47" s="160" t="s">
        <v>564</v>
      </c>
      <c r="B47" s="168" t="s">
        <v>609</v>
      </c>
      <c r="C47" s="162">
        <f t="shared" si="1"/>
        <v>38</v>
      </c>
      <c r="D47" s="169">
        <f>D26-D46</f>
        <v>0</v>
      </c>
      <c r="E47" s="169">
        <f>E26-E46</f>
        <v>0</v>
      </c>
    </row>
    <row r="48" spans="1:5" x14ac:dyDescent="0.2">
      <c r="A48" s="160" t="s">
        <v>565</v>
      </c>
      <c r="B48" s="168" t="s">
        <v>207</v>
      </c>
      <c r="C48" s="162">
        <f t="shared" si="1"/>
        <v>39</v>
      </c>
      <c r="D48" s="169"/>
      <c r="E48" s="169"/>
    </row>
    <row r="49" spans="1:5" x14ac:dyDescent="0.2">
      <c r="A49" s="164" t="s">
        <v>566</v>
      </c>
      <c r="B49" s="165" t="s">
        <v>208</v>
      </c>
      <c r="C49" s="166">
        <f>C48+1</f>
        <v>40</v>
      </c>
      <c r="D49" s="334"/>
      <c r="E49" s="334"/>
    </row>
    <row r="50" spans="1:5" x14ac:dyDescent="0.2">
      <c r="A50" s="164" t="s">
        <v>595</v>
      </c>
      <c r="B50" s="165" t="s">
        <v>209</v>
      </c>
      <c r="C50" s="166">
        <f t="shared" si="1"/>
        <v>41</v>
      </c>
      <c r="D50" s="167">
        <f>i.04120a!C24-i.04120a!C93</f>
        <v>0</v>
      </c>
      <c r="E50" s="167">
        <f>i.04120a!D24-i.04120a!D93</f>
        <v>0</v>
      </c>
    </row>
    <row r="51" spans="1:5" x14ac:dyDescent="0.2">
      <c r="A51" s="164" t="s">
        <v>596</v>
      </c>
      <c r="B51" s="165" t="s">
        <v>210</v>
      </c>
      <c r="C51" s="166">
        <f t="shared" si="1"/>
        <v>42</v>
      </c>
      <c r="D51" s="334"/>
      <c r="E51" s="334"/>
    </row>
    <row r="52" spans="1:5" ht="25.5" x14ac:dyDescent="0.2">
      <c r="A52" s="164" t="s">
        <v>597</v>
      </c>
      <c r="B52" s="165" t="s">
        <v>211</v>
      </c>
      <c r="C52" s="166">
        <f t="shared" si="1"/>
        <v>43</v>
      </c>
      <c r="D52" s="167">
        <f>i.04120a!C21-i.04120a!C90</f>
        <v>0</v>
      </c>
      <c r="E52" s="167">
        <f>i.04120a!D21-i.04120a!D90</f>
        <v>0</v>
      </c>
    </row>
    <row r="53" spans="1:5" ht="25.5" x14ac:dyDescent="0.2">
      <c r="A53" s="164" t="s">
        <v>598</v>
      </c>
      <c r="B53" s="165" t="s">
        <v>212</v>
      </c>
      <c r="C53" s="166">
        <f t="shared" si="1"/>
        <v>44</v>
      </c>
      <c r="D53" s="334"/>
      <c r="E53" s="334"/>
    </row>
    <row r="54" spans="1:5" x14ac:dyDescent="0.2">
      <c r="A54" s="164" t="s">
        <v>599</v>
      </c>
      <c r="B54" s="165" t="s">
        <v>213</v>
      </c>
      <c r="C54" s="166">
        <f t="shared" si="1"/>
        <v>45</v>
      </c>
      <c r="D54" s="334"/>
      <c r="E54" s="334"/>
    </row>
    <row r="55" spans="1:5" x14ac:dyDescent="0.2">
      <c r="A55" s="164" t="s">
        <v>600</v>
      </c>
      <c r="B55" s="165" t="s">
        <v>214</v>
      </c>
      <c r="C55" s="166">
        <f t="shared" si="1"/>
        <v>46</v>
      </c>
      <c r="D55" s="284"/>
      <c r="E55" s="284"/>
    </row>
    <row r="56" spans="1:5" x14ac:dyDescent="0.2">
      <c r="A56" s="164" t="s">
        <v>601</v>
      </c>
      <c r="B56" s="165" t="s">
        <v>603</v>
      </c>
      <c r="C56" s="166">
        <f t="shared" si="1"/>
        <v>47</v>
      </c>
      <c r="D56" s="167">
        <f>i.04120a!C22+i.04120a!C23+i.04120a!C25+i.04120a!C26-i.04120a!C88-i.04120a!C89-i.04120a!C91-i.04120a!C92-i.04120a!C94-i.04120a!C95</f>
        <v>0</v>
      </c>
      <c r="E56" s="167">
        <f>i.04120a!D22+i.04120a!D23+i.04120a!D25+i.04120a!D26-i.04120a!D88-i.04120a!D89-i.04120a!D91-i.04120a!D92-i.04120a!D94-i.04120a!D95</f>
        <v>0</v>
      </c>
    </row>
    <row r="57" spans="1:5" ht="25.5" x14ac:dyDescent="0.2">
      <c r="A57" s="160" t="s">
        <v>602</v>
      </c>
      <c r="B57" s="168" t="s">
        <v>604</v>
      </c>
      <c r="C57" s="162">
        <f t="shared" si="1"/>
        <v>48</v>
      </c>
      <c r="D57" s="169">
        <f>SUM(D49:D56)</f>
        <v>0</v>
      </c>
      <c r="E57" s="169">
        <f>SUM(E49:E56)</f>
        <v>0</v>
      </c>
    </row>
    <row r="58" spans="1:5" x14ac:dyDescent="0.2">
      <c r="A58" s="160" t="s">
        <v>567</v>
      </c>
      <c r="B58" s="168" t="s">
        <v>610</v>
      </c>
      <c r="C58" s="162">
        <f t="shared" si="1"/>
        <v>49</v>
      </c>
      <c r="D58" s="169">
        <f>D47-D57</f>
        <v>0</v>
      </c>
      <c r="E58" s="169">
        <f>E47-E57</f>
        <v>0</v>
      </c>
    </row>
    <row r="59" spans="1:5" x14ac:dyDescent="0.2">
      <c r="A59" s="164" t="s">
        <v>568</v>
      </c>
      <c r="B59" s="165" t="s">
        <v>216</v>
      </c>
      <c r="C59" s="166">
        <f t="shared" si="1"/>
        <v>50</v>
      </c>
      <c r="D59" s="167">
        <f>i.04120a!C96</f>
        <v>0</v>
      </c>
      <c r="E59" s="167">
        <f>i.04120a!D96</f>
        <v>0</v>
      </c>
    </row>
    <row r="60" spans="1:5" x14ac:dyDescent="0.2">
      <c r="A60" s="160" t="s">
        <v>569</v>
      </c>
      <c r="B60" s="168" t="s">
        <v>611</v>
      </c>
      <c r="C60" s="162">
        <f t="shared" si="1"/>
        <v>51</v>
      </c>
      <c r="D60" s="169">
        <f>D58-D59</f>
        <v>0</v>
      </c>
      <c r="E60" s="169">
        <f>E58-E59</f>
        <v>0</v>
      </c>
    </row>
    <row r="61" spans="1:5" x14ac:dyDescent="0.2">
      <c r="A61" s="164" t="s">
        <v>570</v>
      </c>
      <c r="B61" s="165" t="s">
        <v>217</v>
      </c>
      <c r="C61" s="166">
        <f t="shared" si="1"/>
        <v>52</v>
      </c>
      <c r="D61" s="334"/>
      <c r="E61" s="334"/>
    </row>
    <row r="62" spans="1:5" x14ac:dyDescent="0.2">
      <c r="A62" s="160">
        <v>12</v>
      </c>
      <c r="B62" s="168" t="s">
        <v>612</v>
      </c>
      <c r="C62" s="162">
        <f t="shared" si="1"/>
        <v>53</v>
      </c>
      <c r="D62" s="169">
        <f>D60-D61</f>
        <v>0</v>
      </c>
      <c r="E62" s="169">
        <f>E60-E61</f>
        <v>0</v>
      </c>
    </row>
    <row r="63" spans="1:5" x14ac:dyDescent="0.2">
      <c r="A63" s="164">
        <v>12.1</v>
      </c>
      <c r="B63" s="165" t="s">
        <v>218</v>
      </c>
      <c r="C63" s="166">
        <f t="shared" si="1"/>
        <v>54</v>
      </c>
      <c r="D63" s="334"/>
      <c r="E63" s="334"/>
    </row>
    <row r="64" spans="1:5" x14ac:dyDescent="0.2">
      <c r="A64" s="160">
        <v>13</v>
      </c>
      <c r="B64" s="168" t="s">
        <v>613</v>
      </c>
      <c r="C64" s="162">
        <f t="shared" si="1"/>
        <v>55</v>
      </c>
      <c r="D64" s="169">
        <f>D62-D63</f>
        <v>0</v>
      </c>
      <c r="E64" s="169">
        <f>E62-E63</f>
        <v>0</v>
      </c>
    </row>
    <row r="65" spans="1:5" x14ac:dyDescent="0.2">
      <c r="A65" s="164">
        <v>13.1</v>
      </c>
      <c r="B65" s="165" t="s">
        <v>219</v>
      </c>
      <c r="C65" s="166">
        <f t="shared" si="1"/>
        <v>56</v>
      </c>
      <c r="D65" s="334"/>
      <c r="E65" s="334"/>
    </row>
    <row r="67" spans="1:5" x14ac:dyDescent="0.2">
      <c r="B67" s="6" t="s">
        <v>398</v>
      </c>
      <c r="C67" s="453"/>
      <c r="D67" s="8"/>
      <c r="E67" s="8"/>
    </row>
    <row r="68" spans="1:5" x14ac:dyDescent="0.2">
      <c r="B68" s="9"/>
      <c r="C68" s="453"/>
      <c r="D68" s="8"/>
      <c r="E68" s="8"/>
    </row>
    <row r="69" spans="1:5" x14ac:dyDescent="0.2">
      <c r="B69" s="9" t="s">
        <v>399</v>
      </c>
      <c r="C69" s="453"/>
      <c r="D69" s="8"/>
      <c r="E69" s="8"/>
    </row>
    <row r="70" spans="1:5" x14ac:dyDescent="0.2">
      <c r="B70" s="9"/>
      <c r="C70" s="453"/>
      <c r="D70" s="8"/>
      <c r="E70" s="8"/>
    </row>
    <row r="71" spans="1:5" x14ac:dyDescent="0.2">
      <c r="B71" s="10" t="s">
        <v>400</v>
      </c>
      <c r="C71" s="479" t="s">
        <v>401</v>
      </c>
      <c r="D71" s="479"/>
      <c r="E71" s="8" t="s">
        <v>402</v>
      </c>
    </row>
    <row r="72" spans="1:5" x14ac:dyDescent="0.2">
      <c r="B72" s="9"/>
      <c r="C72" s="479"/>
      <c r="D72" s="479"/>
      <c r="E72" s="8"/>
    </row>
    <row r="73" spans="1:5" x14ac:dyDescent="0.2">
      <c r="B73" s="10" t="s">
        <v>403</v>
      </c>
      <c r="C73" s="479" t="s">
        <v>404</v>
      </c>
      <c r="D73" s="479"/>
      <c r="E73" s="8" t="s">
        <v>405</v>
      </c>
    </row>
    <row r="74" spans="1:5" x14ac:dyDescent="0.2">
      <c r="B74" s="9"/>
      <c r="C74" s="479"/>
      <c r="D74" s="479"/>
      <c r="E74" s="8"/>
    </row>
    <row r="75" spans="1:5" x14ac:dyDescent="0.2">
      <c r="B75" s="10" t="s">
        <v>406</v>
      </c>
      <c r="C75" s="479" t="s">
        <v>401</v>
      </c>
      <c r="D75" s="479"/>
      <c r="E75" s="8" t="s">
        <v>405</v>
      </c>
    </row>
  </sheetData>
  <sheetProtection password="CA9F" sheet="1" objects="1" scenarios="1"/>
  <mergeCells count="9">
    <mergeCell ref="C75:D75"/>
    <mergeCell ref="A4:E4"/>
    <mergeCell ref="D6:E6"/>
    <mergeCell ref="A6:B6"/>
    <mergeCell ref="C1:E2"/>
    <mergeCell ref="C71:D71"/>
    <mergeCell ref="C72:D72"/>
    <mergeCell ref="C73:D73"/>
    <mergeCell ref="C74:D74"/>
  </mergeCell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4"/>
  <sheetViews>
    <sheetView zoomScaleNormal="100" zoomScalePageLayoutView="60" workbookViewId="0">
      <selection activeCell="G29" sqref="G29"/>
    </sheetView>
  </sheetViews>
  <sheetFormatPr defaultRowHeight="12.75" x14ac:dyDescent="0.2"/>
  <cols>
    <col min="1" max="1" width="3.28515625" style="287" customWidth="1"/>
    <col min="2" max="2" width="48.85546875" style="287" customWidth="1"/>
    <col min="3" max="3" width="8.5703125" style="287" customWidth="1"/>
    <col min="4" max="4" width="20.85546875" style="287" customWidth="1"/>
    <col min="5" max="5" width="18.85546875" style="287" customWidth="1"/>
    <col min="6" max="6" width="18.42578125" style="287" customWidth="1"/>
    <col min="7" max="7" width="17.5703125" style="287" customWidth="1"/>
    <col min="8" max="1018" width="11.5703125" style="287"/>
    <col min="1019" max="16384" width="9.140625" style="287"/>
  </cols>
  <sheetData>
    <row r="1" spans="1:9" x14ac:dyDescent="0.2">
      <c r="A1" s="537"/>
      <c r="B1" s="538"/>
      <c r="C1" s="173"/>
      <c r="D1" s="174"/>
      <c r="E1" s="535" t="s">
        <v>621</v>
      </c>
      <c r="F1" s="535"/>
      <c r="G1" s="535"/>
      <c r="H1" s="9"/>
      <c r="I1" s="9"/>
    </row>
    <row r="2" spans="1:9" x14ac:dyDescent="0.2">
      <c r="A2" s="175"/>
      <c r="B2" s="25"/>
      <c r="C2" s="173"/>
      <c r="D2" s="174"/>
      <c r="E2" s="535"/>
      <c r="F2" s="535"/>
      <c r="G2" s="535"/>
      <c r="H2" s="9"/>
      <c r="I2" s="9"/>
    </row>
    <row r="3" spans="1:9" x14ac:dyDescent="0.2">
      <c r="A3" s="539" t="s">
        <v>626</v>
      </c>
      <c r="B3" s="540"/>
      <c r="C3" s="540"/>
      <c r="D3" s="540"/>
      <c r="E3" s="540"/>
      <c r="F3" s="540"/>
      <c r="G3" s="540"/>
      <c r="H3" s="540"/>
      <c r="I3" s="540"/>
    </row>
    <row r="4" spans="1:9" x14ac:dyDescent="0.2">
      <c r="A4" s="176"/>
      <c r="B4" s="9"/>
      <c r="C4" s="177"/>
      <c r="D4" s="178"/>
      <c r="E4" s="178"/>
      <c r="F4" s="178"/>
      <c r="G4" s="178"/>
      <c r="H4" s="178"/>
      <c r="I4" s="178"/>
    </row>
    <row r="5" spans="1:9" ht="12.75" customHeight="1" x14ac:dyDescent="0.2">
      <c r="A5" s="505" t="s">
        <v>396</v>
      </c>
      <c r="B5" s="505"/>
      <c r="C5" s="505"/>
      <c r="D5" s="505"/>
      <c r="F5" s="533" t="s">
        <v>620</v>
      </c>
      <c r="G5" s="533"/>
      <c r="H5" s="179"/>
      <c r="I5" s="179"/>
    </row>
    <row r="6" spans="1:9" x14ac:dyDescent="0.2">
      <c r="E6" s="180"/>
      <c r="F6" s="534" t="s">
        <v>271</v>
      </c>
      <c r="G6" s="534"/>
      <c r="H6" s="179"/>
      <c r="I6" s="179"/>
    </row>
    <row r="7" spans="1:9" x14ac:dyDescent="0.2">
      <c r="A7" s="510" t="s">
        <v>407</v>
      </c>
      <c r="B7" s="510" t="s">
        <v>622</v>
      </c>
      <c r="C7" s="510" t="s">
        <v>408</v>
      </c>
      <c r="D7" s="514" t="s">
        <v>173</v>
      </c>
      <c r="E7" s="517"/>
      <c r="F7" s="517"/>
      <c r="G7" s="518"/>
    </row>
    <row r="8" spans="1:9" x14ac:dyDescent="0.2">
      <c r="A8" s="541"/>
      <c r="B8" s="541"/>
      <c r="C8" s="541"/>
      <c r="D8" s="28" t="s">
        <v>220</v>
      </c>
      <c r="E8" s="28" t="s">
        <v>623</v>
      </c>
      <c r="F8" s="28" t="s">
        <v>221</v>
      </c>
      <c r="G8" s="28" t="s">
        <v>624</v>
      </c>
    </row>
    <row r="9" spans="1:9" x14ac:dyDescent="0.2">
      <c r="A9" s="342" t="s">
        <v>275</v>
      </c>
      <c r="B9" s="343" t="s">
        <v>276</v>
      </c>
      <c r="C9" s="343" t="s">
        <v>409</v>
      </c>
      <c r="D9" s="28">
        <v>1</v>
      </c>
      <c r="E9" s="28">
        <v>2</v>
      </c>
      <c r="F9" s="28">
        <v>3</v>
      </c>
      <c r="G9" s="28">
        <v>4</v>
      </c>
    </row>
    <row r="10" spans="1:9" x14ac:dyDescent="0.2">
      <c r="A10" s="183">
        <v>1</v>
      </c>
      <c r="B10" s="338" t="s">
        <v>174</v>
      </c>
      <c r="C10" s="339">
        <v>1</v>
      </c>
      <c r="D10" s="336"/>
      <c r="E10" s="336"/>
      <c r="F10" s="336"/>
      <c r="G10" s="337">
        <f>+D10+E10-F10</f>
        <v>0</v>
      </c>
    </row>
    <row r="11" spans="1:9" x14ac:dyDescent="0.2">
      <c r="A11" s="340">
        <v>2</v>
      </c>
      <c r="B11" s="338" t="s">
        <v>175</v>
      </c>
      <c r="C11" s="339">
        <f>+C10+1</f>
        <v>2</v>
      </c>
      <c r="D11" s="336"/>
      <c r="E11" s="336"/>
      <c r="F11" s="336"/>
      <c r="G11" s="337">
        <f t="shared" ref="G11:G12" si="0">+D11+E11-F11</f>
        <v>0</v>
      </c>
    </row>
    <row r="12" spans="1:9" x14ac:dyDescent="0.2">
      <c r="A12" s="340">
        <v>3</v>
      </c>
      <c r="B12" s="338" t="s">
        <v>627</v>
      </c>
      <c r="C12" s="339">
        <f t="shared" ref="C12" si="1">+C11+1</f>
        <v>3</v>
      </c>
      <c r="D12" s="336"/>
      <c r="E12" s="336"/>
      <c r="F12" s="336"/>
      <c r="G12" s="337">
        <f t="shared" si="0"/>
        <v>0</v>
      </c>
    </row>
    <row r="13" spans="1:9" x14ac:dyDescent="0.2">
      <c r="A13" s="536" t="s">
        <v>625</v>
      </c>
      <c r="B13" s="518"/>
      <c r="C13" s="28">
        <f>C12+1</f>
        <v>4</v>
      </c>
      <c r="D13" s="337">
        <f>SUM(D10:D12)</f>
        <v>0</v>
      </c>
      <c r="E13" s="337">
        <f>SUM(E10:E12)</f>
        <v>0</v>
      </c>
      <c r="F13" s="337">
        <f>SUM(F10:F12)</f>
        <v>0</v>
      </c>
      <c r="G13" s="337">
        <f>SUM(G10:G12)</f>
        <v>0</v>
      </c>
    </row>
    <row r="15" spans="1:9" x14ac:dyDescent="0.2">
      <c r="D15" s="288">
        <f>D13-i.04119!D79</f>
        <v>0</v>
      </c>
      <c r="G15" s="288">
        <f>G13-i.04119!E79</f>
        <v>0</v>
      </c>
    </row>
    <row r="16" spans="1:9" x14ac:dyDescent="0.2">
      <c r="B16" s="6" t="s">
        <v>398</v>
      </c>
      <c r="C16" s="273"/>
      <c r="D16" s="8"/>
      <c r="E16" s="8"/>
    </row>
    <row r="17" spans="2:5" x14ac:dyDescent="0.2">
      <c r="B17" s="9"/>
      <c r="C17" s="273"/>
      <c r="D17" s="8"/>
      <c r="E17" s="8"/>
    </row>
    <row r="18" spans="2:5" x14ac:dyDescent="0.2">
      <c r="B18" s="9" t="s">
        <v>399</v>
      </c>
      <c r="C18" s="273"/>
      <c r="D18" s="8"/>
      <c r="E18" s="8"/>
    </row>
    <row r="19" spans="2:5" x14ac:dyDescent="0.2">
      <c r="B19" s="9"/>
      <c r="C19" s="273"/>
      <c r="D19" s="8"/>
      <c r="E19" s="8"/>
    </row>
    <row r="20" spans="2:5" x14ac:dyDescent="0.2">
      <c r="B20" s="10" t="s">
        <v>400</v>
      </c>
      <c r="C20" s="479" t="s">
        <v>401</v>
      </c>
      <c r="D20" s="479"/>
      <c r="E20" s="8" t="s">
        <v>402</v>
      </c>
    </row>
    <row r="21" spans="2:5" x14ac:dyDescent="0.2">
      <c r="B21" s="9"/>
      <c r="C21" s="479"/>
      <c r="D21" s="479"/>
      <c r="E21" s="8"/>
    </row>
    <row r="22" spans="2:5" x14ac:dyDescent="0.2">
      <c r="B22" s="10" t="s">
        <v>403</v>
      </c>
      <c r="C22" s="479" t="s">
        <v>404</v>
      </c>
      <c r="D22" s="479"/>
      <c r="E22" s="8" t="s">
        <v>405</v>
      </c>
    </row>
    <row r="23" spans="2:5" x14ac:dyDescent="0.2">
      <c r="B23" s="9"/>
      <c r="C23" s="479"/>
      <c r="D23" s="479"/>
      <c r="E23" s="8"/>
    </row>
    <row r="24" spans="2:5" x14ac:dyDescent="0.2">
      <c r="B24" s="10" t="s">
        <v>406</v>
      </c>
      <c r="C24" s="479" t="s">
        <v>401</v>
      </c>
      <c r="D24" s="479"/>
      <c r="E24" s="8" t="s">
        <v>405</v>
      </c>
    </row>
  </sheetData>
  <sheetProtection password="CA9F" sheet="1" objects="1" scenarios="1"/>
  <mergeCells count="16">
    <mergeCell ref="E1:G2"/>
    <mergeCell ref="C20:D20"/>
    <mergeCell ref="C21:D21"/>
    <mergeCell ref="A13:B13"/>
    <mergeCell ref="A1:B1"/>
    <mergeCell ref="A3:I3"/>
    <mergeCell ref="A5:D5"/>
    <mergeCell ref="A7:A8"/>
    <mergeCell ref="B7:B8"/>
    <mergeCell ref="C7:C8"/>
    <mergeCell ref="D7:G7"/>
    <mergeCell ref="C22:D22"/>
    <mergeCell ref="C23:D23"/>
    <mergeCell ref="C24:D24"/>
    <mergeCell ref="F5:G5"/>
    <mergeCell ref="F6:G6"/>
  </mergeCell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9"/>
  <sheetViews>
    <sheetView zoomScaleNormal="100" zoomScalePageLayoutView="60" workbookViewId="0">
      <selection activeCell="K43" sqref="K43"/>
    </sheetView>
  </sheetViews>
  <sheetFormatPr defaultRowHeight="12.75" x14ac:dyDescent="0.2"/>
  <cols>
    <col min="1" max="1" width="4.42578125" style="287" customWidth="1"/>
    <col min="2" max="2" width="24.42578125" style="287" customWidth="1"/>
    <col min="3" max="3" width="6.7109375" style="287" bestFit="1" customWidth="1"/>
    <col min="4" max="7" width="19.7109375" style="287" customWidth="1"/>
    <col min="8" max="1016" width="11.5703125" style="287"/>
    <col min="1017" max="16384" width="9.140625" style="287"/>
  </cols>
  <sheetData>
    <row r="1" spans="1:8" x14ac:dyDescent="0.2">
      <c r="A1" s="276"/>
      <c r="B1" s="8"/>
      <c r="C1" s="9"/>
      <c r="D1" s="9"/>
      <c r="E1" s="535" t="s">
        <v>628</v>
      </c>
      <c r="F1" s="535"/>
      <c r="G1" s="535"/>
      <c r="H1" s="9"/>
    </row>
    <row r="2" spans="1:8" x14ac:dyDescent="0.2">
      <c r="A2" s="276"/>
      <c r="B2" s="8"/>
      <c r="C2" s="9"/>
      <c r="D2" s="9"/>
      <c r="E2" s="535"/>
      <c r="F2" s="535"/>
      <c r="G2" s="535"/>
      <c r="H2" s="9"/>
    </row>
    <row r="3" spans="1:8" x14ac:dyDescent="0.2">
      <c r="A3" s="276"/>
      <c r="B3" s="8"/>
      <c r="C3" s="9"/>
      <c r="D3" s="8"/>
      <c r="E3" s="8"/>
      <c r="F3" s="8"/>
      <c r="G3" s="8"/>
      <c r="H3" s="8"/>
    </row>
    <row r="4" spans="1:8" ht="24" customHeight="1" x14ac:dyDescent="0.2">
      <c r="A4" s="544" t="s">
        <v>927</v>
      </c>
      <c r="B4" s="544"/>
      <c r="C4" s="544"/>
      <c r="D4" s="544"/>
      <c r="E4" s="544"/>
      <c r="F4" s="544"/>
      <c r="G4" s="544"/>
      <c r="H4" s="349"/>
    </row>
    <row r="5" spans="1:8" x14ac:dyDescent="0.2">
      <c r="A5" s="276"/>
      <c r="B5" s="8"/>
      <c r="C5" s="9"/>
      <c r="D5" s="8"/>
      <c r="E5" s="8"/>
      <c r="F5" s="8"/>
      <c r="G5" s="8"/>
      <c r="H5" s="8"/>
    </row>
    <row r="6" spans="1:8" ht="11.25" customHeight="1" x14ac:dyDescent="0.2">
      <c r="A6" s="505" t="s">
        <v>396</v>
      </c>
      <c r="B6" s="538"/>
      <c r="C6" s="538"/>
      <c r="D6" s="277"/>
      <c r="E6" s="8"/>
      <c r="G6" s="274" t="s">
        <v>620</v>
      </c>
    </row>
    <row r="7" spans="1:8" x14ac:dyDescent="0.2">
      <c r="A7" s="350"/>
      <c r="B7" s="8"/>
      <c r="C7" s="9"/>
      <c r="D7" s="8"/>
      <c r="E7" s="205"/>
      <c r="G7" s="275" t="s">
        <v>271</v>
      </c>
    </row>
    <row r="8" spans="1:8" ht="38.25" x14ac:dyDescent="0.2">
      <c r="A8" s="57" t="s">
        <v>407</v>
      </c>
      <c r="B8" s="351" t="s">
        <v>630</v>
      </c>
      <c r="C8" s="352" t="s">
        <v>408</v>
      </c>
      <c r="D8" s="26" t="s">
        <v>220</v>
      </c>
      <c r="E8" s="26" t="s">
        <v>623</v>
      </c>
      <c r="F8" s="26" t="s">
        <v>221</v>
      </c>
      <c r="G8" s="26" t="s">
        <v>624</v>
      </c>
    </row>
    <row r="9" spans="1:8" x14ac:dyDescent="0.2">
      <c r="A9" s="353" t="s">
        <v>275</v>
      </c>
      <c r="B9" s="279" t="s">
        <v>276</v>
      </c>
      <c r="C9" s="279" t="s">
        <v>409</v>
      </c>
      <c r="D9" s="354" t="s">
        <v>631</v>
      </c>
      <c r="E9" s="28">
        <v>1</v>
      </c>
      <c r="F9" s="28">
        <v>2</v>
      </c>
      <c r="G9" s="28">
        <v>4</v>
      </c>
    </row>
    <row r="10" spans="1:8" x14ac:dyDescent="0.2">
      <c r="A10" s="183">
        <v>2.1</v>
      </c>
      <c r="B10" s="346" t="s">
        <v>222</v>
      </c>
      <c r="C10" s="347">
        <v>1</v>
      </c>
      <c r="D10" s="344"/>
      <c r="E10" s="34"/>
      <c r="F10" s="34"/>
      <c r="G10" s="32">
        <f>D10+E10-F10</f>
        <v>0</v>
      </c>
    </row>
    <row r="11" spans="1:8" x14ac:dyDescent="0.2">
      <c r="A11" s="183">
        <v>2.2000000000000002</v>
      </c>
      <c r="B11" s="348" t="s">
        <v>632</v>
      </c>
      <c r="C11" s="347">
        <v>2</v>
      </c>
      <c r="D11" s="344"/>
      <c r="E11" s="34"/>
      <c r="F11" s="34"/>
      <c r="G11" s="32">
        <f t="shared" ref="G11:G17" si="0">D11+E11-F11</f>
        <v>0</v>
      </c>
    </row>
    <row r="12" spans="1:8" x14ac:dyDescent="0.2">
      <c r="A12" s="183">
        <v>2.2999999999999998</v>
      </c>
      <c r="B12" s="348" t="s">
        <v>223</v>
      </c>
      <c r="C12" s="347">
        <v>3</v>
      </c>
      <c r="D12" s="344"/>
      <c r="E12" s="34"/>
      <c r="F12" s="34"/>
      <c r="G12" s="32">
        <f t="shared" si="0"/>
        <v>0</v>
      </c>
    </row>
    <row r="13" spans="1:8" x14ac:dyDescent="0.2">
      <c r="A13" s="183">
        <v>2.4</v>
      </c>
      <c r="B13" s="348" t="s">
        <v>632</v>
      </c>
      <c r="C13" s="347">
        <v>4</v>
      </c>
      <c r="D13" s="344"/>
      <c r="E13" s="34"/>
      <c r="F13" s="34"/>
      <c r="G13" s="32">
        <f t="shared" si="0"/>
        <v>0</v>
      </c>
    </row>
    <row r="14" spans="1:8" x14ac:dyDescent="0.2">
      <c r="A14" s="183">
        <v>2.5</v>
      </c>
      <c r="B14" s="348" t="s">
        <v>224</v>
      </c>
      <c r="C14" s="347">
        <v>5</v>
      </c>
      <c r="D14" s="344"/>
      <c r="E14" s="34"/>
      <c r="F14" s="34"/>
      <c r="G14" s="32">
        <f t="shared" si="0"/>
        <v>0</v>
      </c>
    </row>
    <row r="15" spans="1:8" x14ac:dyDescent="0.2">
      <c r="A15" s="183">
        <v>2.6</v>
      </c>
      <c r="B15" s="348" t="s">
        <v>225</v>
      </c>
      <c r="C15" s="347">
        <v>6</v>
      </c>
      <c r="D15" s="344"/>
      <c r="E15" s="34"/>
      <c r="F15" s="34"/>
      <c r="G15" s="32">
        <f t="shared" si="0"/>
        <v>0</v>
      </c>
    </row>
    <row r="16" spans="1:8" x14ac:dyDescent="0.2">
      <c r="A16" s="183">
        <v>2.7</v>
      </c>
      <c r="B16" s="348" t="s">
        <v>226</v>
      </c>
      <c r="C16" s="347">
        <v>7</v>
      </c>
      <c r="D16" s="344"/>
      <c r="E16" s="34"/>
      <c r="F16" s="34"/>
      <c r="G16" s="32">
        <f t="shared" si="0"/>
        <v>0</v>
      </c>
    </row>
    <row r="17" spans="1:7" x14ac:dyDescent="0.2">
      <c r="A17" s="183">
        <v>2.8</v>
      </c>
      <c r="B17" s="348" t="s">
        <v>227</v>
      </c>
      <c r="C17" s="347">
        <v>8</v>
      </c>
      <c r="D17" s="344"/>
      <c r="E17" s="34"/>
      <c r="F17" s="34"/>
      <c r="G17" s="32">
        <f t="shared" si="0"/>
        <v>0</v>
      </c>
    </row>
    <row r="18" spans="1:7" x14ac:dyDescent="0.2">
      <c r="A18" s="536" t="s">
        <v>625</v>
      </c>
      <c r="B18" s="542"/>
      <c r="C18" s="543"/>
      <c r="D18" s="345">
        <f>D10+D12+D14+D15+D16+D17</f>
        <v>0</v>
      </c>
      <c r="E18" s="345">
        <f t="shared" ref="E18:F18" si="1">E10+E12+E14+E15+E16+E17</f>
        <v>0</v>
      </c>
      <c r="F18" s="345">
        <f t="shared" si="1"/>
        <v>0</v>
      </c>
      <c r="G18" s="345">
        <f>G10+G12+G14+G15+G16+G17</f>
        <v>0</v>
      </c>
    </row>
    <row r="20" spans="1:7" x14ac:dyDescent="0.2">
      <c r="D20" s="288">
        <f>D18-i.04119!D76</f>
        <v>0</v>
      </c>
      <c r="G20" s="288">
        <f>G18-i.04119!E76</f>
        <v>0</v>
      </c>
    </row>
    <row r="21" spans="1:7" x14ac:dyDescent="0.2">
      <c r="B21" s="6" t="s">
        <v>398</v>
      </c>
      <c r="C21" s="273"/>
      <c r="D21" s="8"/>
      <c r="E21" s="8"/>
    </row>
    <row r="22" spans="1:7" x14ac:dyDescent="0.2">
      <c r="B22" s="9"/>
      <c r="C22" s="273"/>
      <c r="D22" s="8"/>
      <c r="E22" s="8"/>
    </row>
    <row r="23" spans="1:7" x14ac:dyDescent="0.2">
      <c r="B23" s="9" t="s">
        <v>399</v>
      </c>
      <c r="C23" s="273"/>
      <c r="D23" s="8"/>
      <c r="E23" s="8"/>
    </row>
    <row r="24" spans="1:7" x14ac:dyDescent="0.2">
      <c r="B24" s="9"/>
      <c r="C24" s="273"/>
      <c r="D24" s="8"/>
      <c r="E24" s="8"/>
    </row>
    <row r="25" spans="1:7" x14ac:dyDescent="0.2">
      <c r="B25" s="10" t="s">
        <v>400</v>
      </c>
      <c r="C25" s="479" t="s">
        <v>401</v>
      </c>
      <c r="D25" s="479"/>
      <c r="E25" s="8" t="s">
        <v>402</v>
      </c>
    </row>
    <row r="26" spans="1:7" x14ac:dyDescent="0.2">
      <c r="B26" s="9"/>
      <c r="C26" s="479"/>
      <c r="D26" s="479"/>
      <c r="E26" s="8"/>
    </row>
    <row r="27" spans="1:7" x14ac:dyDescent="0.2">
      <c r="B27" s="10" t="s">
        <v>403</v>
      </c>
      <c r="C27" s="479" t="s">
        <v>404</v>
      </c>
      <c r="D27" s="479"/>
      <c r="E27" s="8" t="s">
        <v>405</v>
      </c>
    </row>
    <row r="28" spans="1:7" x14ac:dyDescent="0.2">
      <c r="B28" s="9"/>
      <c r="C28" s="479"/>
      <c r="D28" s="479"/>
      <c r="E28" s="8"/>
    </row>
    <row r="29" spans="1:7" x14ac:dyDescent="0.2">
      <c r="B29" s="10" t="s">
        <v>406</v>
      </c>
      <c r="C29" s="479" t="s">
        <v>401</v>
      </c>
      <c r="D29" s="479"/>
      <c r="E29" s="8" t="s">
        <v>405</v>
      </c>
    </row>
  </sheetData>
  <sheetProtection password="CA9F" sheet="1" objects="1" scenarios="1"/>
  <mergeCells count="9">
    <mergeCell ref="C29:D29"/>
    <mergeCell ref="A6:C6"/>
    <mergeCell ref="A18:C18"/>
    <mergeCell ref="A4:G4"/>
    <mergeCell ref="E1:G2"/>
    <mergeCell ref="C25:D25"/>
    <mergeCell ref="C26:D26"/>
    <mergeCell ref="C27:D27"/>
    <mergeCell ref="C28:D28"/>
  </mergeCells>
  <dataValidations count="1">
    <dataValidation type="decimal" allowBlank="1" showInputMessage="1" showErrorMessage="1" sqref="E10:G17" xr:uid="{BCC26EAA-E085-49BD-89B9-525974FC1B87}">
      <formula1>0</formula1>
      <formula2>1E+35</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9"/>
  <sheetViews>
    <sheetView zoomScaleNormal="100" zoomScalePageLayoutView="60" workbookViewId="0">
      <selection activeCell="G23" sqref="G23"/>
    </sheetView>
  </sheetViews>
  <sheetFormatPr defaultRowHeight="12.75" x14ac:dyDescent="0.2"/>
  <cols>
    <col min="1" max="1" width="4.42578125" style="287" customWidth="1"/>
    <col min="2" max="2" width="24.42578125" style="287" customWidth="1"/>
    <col min="3" max="3" width="6.7109375" style="287" bestFit="1" customWidth="1"/>
    <col min="4" max="7" width="19.7109375" style="287" customWidth="1"/>
    <col min="8" max="1025" width="11.5703125" style="287"/>
    <col min="1026" max="16384" width="9.140625" style="287"/>
  </cols>
  <sheetData>
    <row r="1" spans="1:7" x14ac:dyDescent="0.2">
      <c r="A1" s="276"/>
      <c r="B1" s="8"/>
      <c r="C1" s="9"/>
      <c r="D1" s="9"/>
      <c r="E1" s="535" t="s">
        <v>633</v>
      </c>
      <c r="F1" s="535"/>
      <c r="G1" s="535"/>
    </row>
    <row r="2" spans="1:7" x14ac:dyDescent="0.2">
      <c r="A2" s="276"/>
      <c r="B2" s="8"/>
      <c r="C2" s="9"/>
      <c r="D2" s="9"/>
      <c r="E2" s="535"/>
      <c r="F2" s="535"/>
      <c r="G2" s="535"/>
    </row>
    <row r="3" spans="1:7" x14ac:dyDescent="0.2">
      <c r="A3" s="276"/>
      <c r="B3" s="8"/>
      <c r="C3" s="9"/>
      <c r="D3" s="8"/>
      <c r="E3" s="8"/>
      <c r="F3" s="8"/>
      <c r="G3" s="8"/>
    </row>
    <row r="4" spans="1:7" x14ac:dyDescent="0.2">
      <c r="A4" s="544" t="s">
        <v>926</v>
      </c>
      <c r="B4" s="544"/>
      <c r="C4" s="544"/>
      <c r="D4" s="544"/>
      <c r="E4" s="544"/>
      <c r="F4" s="544"/>
      <c r="G4" s="544"/>
    </row>
    <row r="5" spans="1:7" x14ac:dyDescent="0.2">
      <c r="A5" s="276"/>
      <c r="B5" s="8"/>
      <c r="C5" s="9"/>
      <c r="D5" s="8"/>
      <c r="E5" s="8"/>
      <c r="F5" s="8"/>
      <c r="G5" s="8"/>
    </row>
    <row r="6" spans="1:7" ht="25.5" x14ac:dyDescent="0.2">
      <c r="A6" s="505" t="s">
        <v>396</v>
      </c>
      <c r="B6" s="538"/>
      <c r="C6" s="538"/>
      <c r="D6" s="277"/>
      <c r="E6" s="8"/>
      <c r="G6" s="274" t="s">
        <v>620</v>
      </c>
    </row>
    <row r="7" spans="1:7" x14ac:dyDescent="0.2">
      <c r="A7" s="350"/>
      <c r="B7" s="8"/>
      <c r="C7" s="9"/>
      <c r="D7" s="8"/>
      <c r="E7" s="205"/>
      <c r="G7" s="275" t="s">
        <v>271</v>
      </c>
    </row>
    <row r="8" spans="1:7" ht="38.25" x14ac:dyDescent="0.2">
      <c r="A8" s="57" t="s">
        <v>407</v>
      </c>
      <c r="B8" s="351" t="s">
        <v>630</v>
      </c>
      <c r="C8" s="352" t="s">
        <v>408</v>
      </c>
      <c r="D8" s="26" t="s">
        <v>220</v>
      </c>
      <c r="E8" s="26" t="s">
        <v>623</v>
      </c>
      <c r="F8" s="26" t="s">
        <v>221</v>
      </c>
      <c r="G8" s="26" t="s">
        <v>624</v>
      </c>
    </row>
    <row r="9" spans="1:7" x14ac:dyDescent="0.2">
      <c r="A9" s="353" t="s">
        <v>275</v>
      </c>
      <c r="B9" s="279" t="s">
        <v>276</v>
      </c>
      <c r="C9" s="279" t="s">
        <v>409</v>
      </c>
      <c r="D9" s="354" t="s">
        <v>631</v>
      </c>
      <c r="E9" s="28">
        <v>1</v>
      </c>
      <c r="F9" s="28">
        <v>2</v>
      </c>
      <c r="G9" s="28">
        <v>4</v>
      </c>
    </row>
    <row r="10" spans="1:7" x14ac:dyDescent="0.2">
      <c r="A10" s="183">
        <v>2.1</v>
      </c>
      <c r="B10" s="346" t="s">
        <v>222</v>
      </c>
      <c r="C10" s="347">
        <v>1</v>
      </c>
      <c r="D10" s="344"/>
      <c r="E10" s="34"/>
      <c r="F10" s="34"/>
      <c r="G10" s="32">
        <f>D10+E10-F10</f>
        <v>0</v>
      </c>
    </row>
    <row r="11" spans="1:7" x14ac:dyDescent="0.2">
      <c r="A11" s="183">
        <v>2.2000000000000002</v>
      </c>
      <c r="B11" s="348" t="s">
        <v>632</v>
      </c>
      <c r="C11" s="347">
        <v>2</v>
      </c>
      <c r="D11" s="344"/>
      <c r="E11" s="34"/>
      <c r="F11" s="34"/>
      <c r="G11" s="32">
        <f t="shared" ref="G11:G17" si="0">D11+E11-F11</f>
        <v>0</v>
      </c>
    </row>
    <row r="12" spans="1:7" x14ac:dyDescent="0.2">
      <c r="A12" s="183">
        <v>2.2999999999999998</v>
      </c>
      <c r="B12" s="348" t="s">
        <v>223</v>
      </c>
      <c r="C12" s="347">
        <v>3</v>
      </c>
      <c r="D12" s="344"/>
      <c r="E12" s="34"/>
      <c r="F12" s="34"/>
      <c r="G12" s="32">
        <f t="shared" si="0"/>
        <v>0</v>
      </c>
    </row>
    <row r="13" spans="1:7" x14ac:dyDescent="0.2">
      <c r="A13" s="183">
        <v>2.4</v>
      </c>
      <c r="B13" s="348" t="s">
        <v>632</v>
      </c>
      <c r="C13" s="347">
        <v>4</v>
      </c>
      <c r="D13" s="344"/>
      <c r="E13" s="34"/>
      <c r="F13" s="34"/>
      <c r="G13" s="32">
        <f t="shared" si="0"/>
        <v>0</v>
      </c>
    </row>
    <row r="14" spans="1:7" x14ac:dyDescent="0.2">
      <c r="A14" s="183">
        <v>2.5</v>
      </c>
      <c r="B14" s="348" t="s">
        <v>224</v>
      </c>
      <c r="C14" s="347">
        <v>5</v>
      </c>
      <c r="D14" s="344"/>
      <c r="E14" s="34"/>
      <c r="F14" s="34"/>
      <c r="G14" s="32">
        <f t="shared" si="0"/>
        <v>0</v>
      </c>
    </row>
    <row r="15" spans="1:7" x14ac:dyDescent="0.2">
      <c r="A15" s="183">
        <v>2.6</v>
      </c>
      <c r="B15" s="348" t="s">
        <v>225</v>
      </c>
      <c r="C15" s="347">
        <v>6</v>
      </c>
      <c r="D15" s="344"/>
      <c r="E15" s="34"/>
      <c r="F15" s="34"/>
      <c r="G15" s="32">
        <f t="shared" si="0"/>
        <v>0</v>
      </c>
    </row>
    <row r="16" spans="1:7" x14ac:dyDescent="0.2">
      <c r="A16" s="183">
        <v>2.7</v>
      </c>
      <c r="B16" s="348" t="s">
        <v>226</v>
      </c>
      <c r="C16" s="347">
        <v>7</v>
      </c>
      <c r="D16" s="344"/>
      <c r="E16" s="34"/>
      <c r="F16" s="34"/>
      <c r="G16" s="32">
        <f t="shared" si="0"/>
        <v>0</v>
      </c>
    </row>
    <row r="17" spans="1:7" x14ac:dyDescent="0.2">
      <c r="A17" s="183">
        <v>2.8</v>
      </c>
      <c r="B17" s="348" t="s">
        <v>227</v>
      </c>
      <c r="C17" s="347">
        <v>8</v>
      </c>
      <c r="D17" s="344"/>
      <c r="E17" s="34"/>
      <c r="F17" s="34"/>
      <c r="G17" s="32">
        <f t="shared" si="0"/>
        <v>0</v>
      </c>
    </row>
    <row r="18" spans="1:7" x14ac:dyDescent="0.2">
      <c r="A18" s="536" t="s">
        <v>625</v>
      </c>
      <c r="B18" s="542"/>
      <c r="C18" s="543"/>
      <c r="D18" s="345">
        <f>D10+D12+D14+D15+D16+D17</f>
        <v>0</v>
      </c>
      <c r="E18" s="345">
        <f t="shared" ref="E18:F18" si="1">E10+E12+E14+E15+E16+E17</f>
        <v>0</v>
      </c>
      <c r="F18" s="345">
        <f t="shared" si="1"/>
        <v>0</v>
      </c>
      <c r="G18" s="345">
        <f>G10+G12+G14+G15+G16+G17</f>
        <v>0</v>
      </c>
    </row>
    <row r="20" spans="1:7" x14ac:dyDescent="0.2">
      <c r="D20" s="288">
        <f>D18-i.04119!D77</f>
        <v>0</v>
      </c>
      <c r="G20" s="288">
        <f>G18-i.04119!E77</f>
        <v>0</v>
      </c>
    </row>
    <row r="21" spans="1:7" x14ac:dyDescent="0.2">
      <c r="B21" s="6" t="s">
        <v>398</v>
      </c>
      <c r="C21" s="273"/>
      <c r="D21" s="8"/>
      <c r="E21" s="8"/>
    </row>
    <row r="22" spans="1:7" x14ac:dyDescent="0.2">
      <c r="B22" s="9"/>
      <c r="C22" s="273"/>
      <c r="D22" s="8"/>
      <c r="E22" s="8"/>
    </row>
    <row r="23" spans="1:7" x14ac:dyDescent="0.2">
      <c r="B23" s="9" t="s">
        <v>399</v>
      </c>
      <c r="C23" s="273"/>
      <c r="D23" s="8"/>
      <c r="E23" s="8"/>
    </row>
    <row r="24" spans="1:7" x14ac:dyDescent="0.2">
      <c r="B24" s="9"/>
      <c r="C24" s="273"/>
      <c r="D24" s="8"/>
      <c r="E24" s="8"/>
    </row>
    <row r="25" spans="1:7" x14ac:dyDescent="0.2">
      <c r="B25" s="10" t="s">
        <v>400</v>
      </c>
      <c r="C25" s="479" t="s">
        <v>401</v>
      </c>
      <c r="D25" s="479"/>
      <c r="E25" s="8" t="s">
        <v>402</v>
      </c>
    </row>
    <row r="26" spans="1:7" x14ac:dyDescent="0.2">
      <c r="B26" s="9"/>
      <c r="C26" s="479"/>
      <c r="D26" s="479"/>
      <c r="E26" s="8"/>
    </row>
    <row r="27" spans="1:7" x14ac:dyDescent="0.2">
      <c r="B27" s="10" t="s">
        <v>403</v>
      </c>
      <c r="C27" s="479" t="s">
        <v>404</v>
      </c>
      <c r="D27" s="479"/>
      <c r="E27" s="8" t="s">
        <v>405</v>
      </c>
    </row>
    <row r="28" spans="1:7" x14ac:dyDescent="0.2">
      <c r="B28" s="9"/>
      <c r="C28" s="479"/>
      <c r="D28" s="479"/>
      <c r="E28" s="8"/>
    </row>
    <row r="29" spans="1:7" x14ac:dyDescent="0.2">
      <c r="B29" s="10" t="s">
        <v>406</v>
      </c>
      <c r="C29" s="479" t="s">
        <v>401</v>
      </c>
      <c r="D29" s="479"/>
      <c r="E29" s="8" t="s">
        <v>405</v>
      </c>
    </row>
  </sheetData>
  <sheetProtection password="CA9F" sheet="1" objects="1" scenarios="1"/>
  <mergeCells count="9">
    <mergeCell ref="C27:D27"/>
    <mergeCell ref="C28:D28"/>
    <mergeCell ref="C29:D29"/>
    <mergeCell ref="E1:G2"/>
    <mergeCell ref="A4:G4"/>
    <mergeCell ref="A6:C6"/>
    <mergeCell ref="A18:C18"/>
    <mergeCell ref="C25:D25"/>
    <mergeCell ref="C26:D26"/>
  </mergeCells>
  <dataValidations count="1">
    <dataValidation type="decimal" allowBlank="1" showInputMessage="1" showErrorMessage="1" sqref="E10:G17" xr:uid="{95DBF928-9328-44B1-81E3-07D3AAA26CBB}">
      <formula1>0</formula1>
      <formula2>1E+35</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9"/>
  <sheetViews>
    <sheetView zoomScaleNormal="100" zoomScalePageLayoutView="60" workbookViewId="0">
      <selection activeCell="H29" sqref="H29"/>
    </sheetView>
  </sheetViews>
  <sheetFormatPr defaultRowHeight="12.75" x14ac:dyDescent="0.2"/>
  <cols>
    <col min="1" max="1" width="4.42578125" style="287" customWidth="1"/>
    <col min="2" max="2" width="24.42578125" style="287" customWidth="1"/>
    <col min="3" max="3" width="6.7109375" style="287" bestFit="1" customWidth="1"/>
    <col min="4" max="7" width="19.7109375" style="287" customWidth="1"/>
    <col min="8" max="1025" width="11.5703125" style="287"/>
    <col min="1026" max="16384" width="9.140625" style="287"/>
  </cols>
  <sheetData>
    <row r="1" spans="1:7" x14ac:dyDescent="0.2">
      <c r="A1" s="276"/>
      <c r="B1" s="8"/>
      <c r="C1" s="9"/>
      <c r="D1" s="9"/>
      <c r="E1" s="535" t="s">
        <v>645</v>
      </c>
      <c r="F1" s="535"/>
      <c r="G1" s="535"/>
    </row>
    <row r="2" spans="1:7" x14ac:dyDescent="0.2">
      <c r="A2" s="276"/>
      <c r="B2" s="8"/>
      <c r="C2" s="9"/>
      <c r="D2" s="9"/>
      <c r="E2" s="535"/>
      <c r="F2" s="535"/>
      <c r="G2" s="535"/>
    </row>
    <row r="3" spans="1:7" x14ac:dyDescent="0.2">
      <c r="A3" s="276"/>
      <c r="B3" s="8"/>
      <c r="C3" s="9"/>
      <c r="D3" s="8"/>
      <c r="E3" s="8"/>
      <c r="F3" s="8"/>
      <c r="G3" s="8"/>
    </row>
    <row r="4" spans="1:7" ht="24" customHeight="1" x14ac:dyDescent="0.2">
      <c r="A4" s="544" t="s">
        <v>925</v>
      </c>
      <c r="B4" s="544"/>
      <c r="C4" s="544"/>
      <c r="D4" s="544"/>
      <c r="E4" s="544"/>
      <c r="F4" s="544"/>
      <c r="G4" s="544"/>
    </row>
    <row r="5" spans="1:7" x14ac:dyDescent="0.2">
      <c r="A5" s="276"/>
      <c r="B5" s="8"/>
      <c r="C5" s="9"/>
      <c r="D5" s="8"/>
      <c r="E5" s="8"/>
      <c r="F5" s="8"/>
      <c r="G5" s="8"/>
    </row>
    <row r="6" spans="1:7" ht="25.5" x14ac:dyDescent="0.2">
      <c r="A6" s="505" t="s">
        <v>396</v>
      </c>
      <c r="B6" s="538"/>
      <c r="C6" s="538"/>
      <c r="D6" s="277"/>
      <c r="E6" s="8"/>
      <c r="G6" s="274" t="s">
        <v>620</v>
      </c>
    </row>
    <row r="7" spans="1:7" x14ac:dyDescent="0.2">
      <c r="A7" s="350"/>
      <c r="B7" s="8"/>
      <c r="C7" s="9"/>
      <c r="D7" s="8"/>
      <c r="E7" s="205"/>
      <c r="G7" s="275" t="s">
        <v>271</v>
      </c>
    </row>
    <row r="8" spans="1:7" ht="38.25" x14ac:dyDescent="0.2">
      <c r="A8" s="57" t="s">
        <v>407</v>
      </c>
      <c r="B8" s="351" t="s">
        <v>630</v>
      </c>
      <c r="C8" s="352" t="s">
        <v>408</v>
      </c>
      <c r="D8" s="26" t="s">
        <v>220</v>
      </c>
      <c r="E8" s="26" t="s">
        <v>623</v>
      </c>
      <c r="F8" s="26" t="s">
        <v>221</v>
      </c>
      <c r="G8" s="26" t="s">
        <v>624</v>
      </c>
    </row>
    <row r="9" spans="1:7" x14ac:dyDescent="0.2">
      <c r="A9" s="353" t="s">
        <v>275</v>
      </c>
      <c r="B9" s="279" t="s">
        <v>276</v>
      </c>
      <c r="C9" s="279" t="s">
        <v>409</v>
      </c>
      <c r="D9" s="354" t="s">
        <v>631</v>
      </c>
      <c r="E9" s="28">
        <v>1</v>
      </c>
      <c r="F9" s="28">
        <v>2</v>
      </c>
      <c r="G9" s="28">
        <v>4</v>
      </c>
    </row>
    <row r="10" spans="1:7" x14ac:dyDescent="0.2">
      <c r="A10" s="183">
        <v>2.1</v>
      </c>
      <c r="B10" s="346" t="s">
        <v>222</v>
      </c>
      <c r="C10" s="347">
        <v>1</v>
      </c>
      <c r="D10" s="344"/>
      <c r="E10" s="34"/>
      <c r="F10" s="34"/>
      <c r="G10" s="32">
        <f>D10+E10-F10</f>
        <v>0</v>
      </c>
    </row>
    <row r="11" spans="1:7" x14ac:dyDescent="0.2">
      <c r="A11" s="183">
        <v>2.2000000000000002</v>
      </c>
      <c r="B11" s="348" t="s">
        <v>632</v>
      </c>
      <c r="C11" s="347">
        <v>2</v>
      </c>
      <c r="D11" s="344"/>
      <c r="E11" s="34"/>
      <c r="F11" s="34"/>
      <c r="G11" s="32">
        <f t="shared" ref="G11:G17" si="0">D11+E11-F11</f>
        <v>0</v>
      </c>
    </row>
    <row r="12" spans="1:7" x14ac:dyDescent="0.2">
      <c r="A12" s="183">
        <v>2.2999999999999998</v>
      </c>
      <c r="B12" s="348" t="s">
        <v>223</v>
      </c>
      <c r="C12" s="347">
        <v>3</v>
      </c>
      <c r="D12" s="344"/>
      <c r="E12" s="34"/>
      <c r="F12" s="34"/>
      <c r="G12" s="32">
        <f t="shared" si="0"/>
        <v>0</v>
      </c>
    </row>
    <row r="13" spans="1:7" x14ac:dyDescent="0.2">
      <c r="A13" s="183">
        <v>2.4</v>
      </c>
      <c r="B13" s="348" t="s">
        <v>632</v>
      </c>
      <c r="C13" s="347">
        <v>4</v>
      </c>
      <c r="D13" s="344"/>
      <c r="E13" s="34"/>
      <c r="F13" s="34"/>
      <c r="G13" s="32">
        <f t="shared" si="0"/>
        <v>0</v>
      </c>
    </row>
    <row r="14" spans="1:7" x14ac:dyDescent="0.2">
      <c r="A14" s="183">
        <v>2.5</v>
      </c>
      <c r="B14" s="348" t="s">
        <v>224</v>
      </c>
      <c r="C14" s="347">
        <v>5</v>
      </c>
      <c r="D14" s="344"/>
      <c r="E14" s="34"/>
      <c r="F14" s="34"/>
      <c r="G14" s="32">
        <f t="shared" si="0"/>
        <v>0</v>
      </c>
    </row>
    <row r="15" spans="1:7" x14ac:dyDescent="0.2">
      <c r="A15" s="183">
        <v>2.6</v>
      </c>
      <c r="B15" s="348" t="s">
        <v>225</v>
      </c>
      <c r="C15" s="347">
        <v>6</v>
      </c>
      <c r="D15" s="344"/>
      <c r="E15" s="34"/>
      <c r="F15" s="34"/>
      <c r="G15" s="32">
        <f t="shared" si="0"/>
        <v>0</v>
      </c>
    </row>
    <row r="16" spans="1:7" x14ac:dyDescent="0.2">
      <c r="A16" s="183">
        <v>2.7</v>
      </c>
      <c r="B16" s="348" t="s">
        <v>226</v>
      </c>
      <c r="C16" s="347">
        <v>7</v>
      </c>
      <c r="D16" s="344"/>
      <c r="E16" s="34"/>
      <c r="F16" s="34"/>
      <c r="G16" s="32">
        <f t="shared" si="0"/>
        <v>0</v>
      </c>
    </row>
    <row r="17" spans="1:7" x14ac:dyDescent="0.2">
      <c r="A17" s="183">
        <v>2.8</v>
      </c>
      <c r="B17" s="348" t="s">
        <v>227</v>
      </c>
      <c r="C17" s="347">
        <v>8</v>
      </c>
      <c r="D17" s="344"/>
      <c r="E17" s="34"/>
      <c r="F17" s="34"/>
      <c r="G17" s="32">
        <f t="shared" si="0"/>
        <v>0</v>
      </c>
    </row>
    <row r="18" spans="1:7" x14ac:dyDescent="0.2">
      <c r="A18" s="536" t="s">
        <v>625</v>
      </c>
      <c r="B18" s="542"/>
      <c r="C18" s="543"/>
      <c r="D18" s="345">
        <f>D10+D12+D14+D15+D16+D17</f>
        <v>0</v>
      </c>
      <c r="E18" s="345">
        <f>E10+E12+E14+E15+E16+E17</f>
        <v>0</v>
      </c>
      <c r="F18" s="345">
        <f t="shared" ref="F18" si="1">F10+F12+F14+F15+F16+F17</f>
        <v>0</v>
      </c>
      <c r="G18" s="345">
        <f>G10+G12+G14+G15+G16+G17</f>
        <v>0</v>
      </c>
    </row>
    <row r="20" spans="1:7" x14ac:dyDescent="0.2">
      <c r="D20" s="288">
        <f>D18-i.04119!D78</f>
        <v>0</v>
      </c>
      <c r="G20" s="288">
        <f>G18-i.04119!E78</f>
        <v>0</v>
      </c>
    </row>
    <row r="21" spans="1:7" x14ac:dyDescent="0.2">
      <c r="B21" s="6" t="s">
        <v>398</v>
      </c>
      <c r="C21" s="273"/>
      <c r="D21" s="8"/>
      <c r="E21" s="8"/>
    </row>
    <row r="22" spans="1:7" x14ac:dyDescent="0.2">
      <c r="B22" s="9"/>
      <c r="C22" s="273"/>
      <c r="D22" s="8"/>
      <c r="E22" s="8"/>
    </row>
    <row r="23" spans="1:7" x14ac:dyDescent="0.2">
      <c r="B23" s="9" t="s">
        <v>399</v>
      </c>
      <c r="C23" s="273"/>
      <c r="D23" s="8"/>
      <c r="E23" s="8"/>
    </row>
    <row r="24" spans="1:7" x14ac:dyDescent="0.2">
      <c r="B24" s="9"/>
      <c r="C24" s="273"/>
      <c r="D24" s="8"/>
      <c r="E24" s="8"/>
    </row>
    <row r="25" spans="1:7" x14ac:dyDescent="0.2">
      <c r="B25" s="10" t="s">
        <v>400</v>
      </c>
      <c r="C25" s="479" t="s">
        <v>401</v>
      </c>
      <c r="D25" s="479"/>
      <c r="E25" s="8" t="s">
        <v>402</v>
      </c>
    </row>
    <row r="26" spans="1:7" x14ac:dyDescent="0.2">
      <c r="B26" s="9"/>
      <c r="C26" s="479"/>
      <c r="D26" s="479"/>
      <c r="E26" s="8"/>
    </row>
    <row r="27" spans="1:7" x14ac:dyDescent="0.2">
      <c r="B27" s="10" t="s">
        <v>403</v>
      </c>
      <c r="C27" s="479" t="s">
        <v>404</v>
      </c>
      <c r="D27" s="479"/>
      <c r="E27" s="8" t="s">
        <v>405</v>
      </c>
    </row>
    <row r="28" spans="1:7" x14ac:dyDescent="0.2">
      <c r="B28" s="9"/>
      <c r="C28" s="479"/>
      <c r="D28" s="479"/>
      <c r="E28" s="8"/>
    </row>
    <row r="29" spans="1:7" x14ac:dyDescent="0.2">
      <c r="B29" s="10" t="s">
        <v>406</v>
      </c>
      <c r="C29" s="479" t="s">
        <v>401</v>
      </c>
      <c r="D29" s="479"/>
      <c r="E29" s="8" t="s">
        <v>405</v>
      </c>
    </row>
  </sheetData>
  <sheetProtection password="CA9F" sheet="1" objects="1" scenarios="1"/>
  <mergeCells count="9">
    <mergeCell ref="C27:D27"/>
    <mergeCell ref="C28:D28"/>
    <mergeCell ref="C29:D29"/>
    <mergeCell ref="E1:G2"/>
    <mergeCell ref="A4:G4"/>
    <mergeCell ref="A6:C6"/>
    <mergeCell ref="A18:C18"/>
    <mergeCell ref="C25:D25"/>
    <mergeCell ref="C26:D26"/>
  </mergeCells>
  <dataValidations count="1">
    <dataValidation type="decimal" allowBlank="1" showInputMessage="1" showErrorMessage="1" sqref="E10:G17" xr:uid="{7C4942FD-2D73-4557-956B-6BA1D39522F1}">
      <formula1>0</formula1>
      <formula2>1E+35</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30"/>
  <sheetViews>
    <sheetView topLeftCell="G1" zoomScaleNormal="100" zoomScalePageLayoutView="60" workbookViewId="0">
      <selection activeCell="H31" sqref="H31"/>
    </sheetView>
  </sheetViews>
  <sheetFormatPr defaultRowHeight="12.75" x14ac:dyDescent="0.2"/>
  <cols>
    <col min="1" max="1" width="11.7109375" style="287" bestFit="1" customWidth="1"/>
    <col min="2" max="2" width="29.42578125" style="287"/>
    <col min="3" max="3" width="5.28515625" style="287" bestFit="1" customWidth="1"/>
    <col min="4" max="20" width="20.42578125" style="287" customWidth="1"/>
    <col min="21" max="1025" width="11.5703125" style="287"/>
    <col min="1026" max="16384" width="9.140625" style="287"/>
  </cols>
  <sheetData>
    <row r="1" spans="1:20" x14ac:dyDescent="0.2">
      <c r="H1" s="276"/>
      <c r="I1" s="8"/>
      <c r="J1" s="9"/>
      <c r="K1" s="9"/>
      <c r="O1" s="272"/>
      <c r="P1" s="272"/>
      <c r="Q1" s="272"/>
      <c r="R1" s="535" t="s">
        <v>644</v>
      </c>
      <c r="S1" s="535"/>
      <c r="T1" s="535"/>
    </row>
    <row r="2" spans="1:20" x14ac:dyDescent="0.2">
      <c r="H2" s="276"/>
      <c r="I2" s="8"/>
      <c r="J2" s="9"/>
      <c r="K2" s="9"/>
      <c r="O2" s="272"/>
      <c r="P2" s="272"/>
      <c r="Q2" s="272"/>
      <c r="R2" s="535"/>
      <c r="S2" s="535"/>
      <c r="T2" s="535"/>
    </row>
    <row r="3" spans="1:20" x14ac:dyDescent="0.2">
      <c r="H3" s="276"/>
      <c r="I3" s="8"/>
      <c r="J3" s="9"/>
      <c r="K3" s="8"/>
      <c r="L3" s="8"/>
      <c r="M3" s="8"/>
      <c r="N3" s="8"/>
      <c r="O3" s="272"/>
      <c r="P3" s="272"/>
      <c r="Q3" s="272"/>
      <c r="R3" s="272"/>
    </row>
    <row r="4" spans="1:20" x14ac:dyDescent="0.2">
      <c r="A4" s="293" t="s">
        <v>0</v>
      </c>
      <c r="H4" s="544" t="s">
        <v>928</v>
      </c>
      <c r="I4" s="544"/>
      <c r="J4" s="544"/>
      <c r="K4" s="544"/>
      <c r="L4" s="544"/>
      <c r="M4" s="544"/>
      <c r="N4" s="544"/>
      <c r="O4" s="272"/>
      <c r="P4" s="272"/>
      <c r="Q4" s="272"/>
      <c r="R4" s="272"/>
      <c r="S4" s="293"/>
    </row>
    <row r="5" spans="1:20" x14ac:dyDescent="0.2">
      <c r="A5" s="293"/>
      <c r="H5" s="276"/>
      <c r="I5" s="8"/>
      <c r="J5" s="9"/>
      <c r="K5" s="8"/>
      <c r="L5" s="8"/>
      <c r="M5" s="8"/>
      <c r="N5" s="8"/>
      <c r="O5" s="272"/>
      <c r="P5" s="272"/>
      <c r="Q5" s="272"/>
      <c r="R5" s="272"/>
      <c r="S5" s="293"/>
    </row>
    <row r="6" spans="1:20" ht="11.25" customHeight="1" x14ac:dyDescent="0.2">
      <c r="A6" s="505" t="s">
        <v>396</v>
      </c>
      <c r="B6" s="538"/>
      <c r="C6" s="538"/>
      <c r="K6" s="277"/>
      <c r="L6" s="8"/>
      <c r="O6" s="272"/>
      <c r="P6" s="272"/>
      <c r="Q6" s="272"/>
      <c r="R6" s="272"/>
      <c r="T6" s="274" t="s">
        <v>620</v>
      </c>
    </row>
    <row r="7" spans="1:20" x14ac:dyDescent="0.2">
      <c r="H7" s="350"/>
      <c r="I7" s="8"/>
      <c r="J7" s="9"/>
      <c r="K7" s="8"/>
      <c r="L7" s="205"/>
      <c r="O7" s="355"/>
      <c r="P7" s="355"/>
      <c r="Q7" s="355"/>
      <c r="R7" s="355"/>
      <c r="T7" s="275" t="s">
        <v>271</v>
      </c>
    </row>
    <row r="8" spans="1:20" x14ac:dyDescent="0.2">
      <c r="A8" s="546" t="s">
        <v>629</v>
      </c>
      <c r="B8" s="548" t="s">
        <v>630</v>
      </c>
      <c r="C8" s="561" t="s">
        <v>408</v>
      </c>
      <c r="D8" s="562" t="s">
        <v>228</v>
      </c>
      <c r="E8" s="546" t="s">
        <v>80</v>
      </c>
      <c r="F8" s="550" t="s">
        <v>634</v>
      </c>
      <c r="G8" s="551"/>
      <c r="H8" s="546" t="s">
        <v>635</v>
      </c>
      <c r="I8" s="546" t="s">
        <v>552</v>
      </c>
      <c r="J8" s="554" t="s">
        <v>229</v>
      </c>
      <c r="K8" s="546" t="s">
        <v>636</v>
      </c>
      <c r="L8" s="552" t="s">
        <v>230</v>
      </c>
      <c r="M8" s="558" t="s">
        <v>634</v>
      </c>
      <c r="N8" s="559"/>
      <c r="O8" s="560"/>
      <c r="P8" s="552" t="s">
        <v>231</v>
      </c>
      <c r="Q8" s="554" t="s">
        <v>185</v>
      </c>
      <c r="R8" s="555" t="s">
        <v>232</v>
      </c>
      <c r="S8" s="557" t="s">
        <v>634</v>
      </c>
      <c r="T8" s="551"/>
    </row>
    <row r="9" spans="1:20" ht="65.25" x14ac:dyDescent="0.2">
      <c r="A9" s="547"/>
      <c r="B9" s="549"/>
      <c r="C9" s="561"/>
      <c r="D9" s="562"/>
      <c r="E9" s="551"/>
      <c r="F9" s="282" t="s">
        <v>637</v>
      </c>
      <c r="G9" s="282" t="s">
        <v>638</v>
      </c>
      <c r="H9" s="551"/>
      <c r="I9" s="551"/>
      <c r="J9" s="551"/>
      <c r="K9" s="551"/>
      <c r="L9" s="553"/>
      <c r="M9" s="278" t="s">
        <v>639</v>
      </c>
      <c r="N9" s="278" t="s">
        <v>640</v>
      </c>
      <c r="O9" s="278" t="s">
        <v>641</v>
      </c>
      <c r="P9" s="553"/>
      <c r="Q9" s="551"/>
      <c r="R9" s="556"/>
      <c r="S9" s="282" t="s">
        <v>642</v>
      </c>
      <c r="T9" s="282" t="s">
        <v>643</v>
      </c>
    </row>
    <row r="10" spans="1:20" x14ac:dyDescent="0.2">
      <c r="A10" s="367" t="s">
        <v>275</v>
      </c>
      <c r="B10" s="181" t="s">
        <v>276</v>
      </c>
      <c r="C10" s="367" t="s">
        <v>409</v>
      </c>
      <c r="D10" s="367">
        <v>1</v>
      </c>
      <c r="E10" s="182">
        <f>+D10+1</f>
        <v>2</v>
      </c>
      <c r="F10" s="182">
        <f t="shared" ref="F10:J10" si="0">+E10+1</f>
        <v>3</v>
      </c>
      <c r="G10" s="182">
        <f t="shared" si="0"/>
        <v>4</v>
      </c>
      <c r="H10" s="182">
        <f t="shared" si="0"/>
        <v>5</v>
      </c>
      <c r="I10" s="182">
        <f t="shared" si="0"/>
        <v>6</v>
      </c>
      <c r="J10" s="182">
        <f t="shared" si="0"/>
        <v>7</v>
      </c>
      <c r="K10" s="182">
        <f t="shared" ref="K10" si="1">+J10+1</f>
        <v>8</v>
      </c>
      <c r="L10" s="182">
        <f t="shared" ref="L10" si="2">+K10+1</f>
        <v>9</v>
      </c>
      <c r="M10" s="182">
        <f t="shared" ref="M10" si="3">+L10+1</f>
        <v>10</v>
      </c>
      <c r="N10" s="182">
        <f t="shared" ref="N10" si="4">+M10+1</f>
        <v>11</v>
      </c>
      <c r="O10" s="182">
        <f t="shared" ref="O10" si="5">+N10+1</f>
        <v>12</v>
      </c>
      <c r="P10" s="182">
        <f t="shared" ref="P10" si="6">+O10+1</f>
        <v>13</v>
      </c>
      <c r="Q10" s="182">
        <f t="shared" ref="Q10" si="7">+P10+1</f>
        <v>14</v>
      </c>
      <c r="R10" s="182">
        <f t="shared" ref="R10" si="8">+Q10+1</f>
        <v>15</v>
      </c>
      <c r="S10" s="182">
        <f t="shared" ref="S10" si="9">+R10+1</f>
        <v>16</v>
      </c>
      <c r="T10" s="182">
        <f t="shared" ref="T10" si="10">+S10+1</f>
        <v>17</v>
      </c>
    </row>
    <row r="11" spans="1:20" ht="15.75" customHeight="1" x14ac:dyDescent="0.2">
      <c r="A11" s="183">
        <v>2.1</v>
      </c>
      <c r="B11" s="346" t="s">
        <v>222</v>
      </c>
      <c r="C11" s="183">
        <v>1</v>
      </c>
      <c r="D11" s="184"/>
      <c r="E11" s="184"/>
      <c r="F11" s="184"/>
      <c r="G11" s="184"/>
      <c r="H11" s="184"/>
      <c r="I11" s="184"/>
      <c r="J11" s="185">
        <f>E11-H11-I11</f>
        <v>0</v>
      </c>
      <c r="K11" s="184"/>
      <c r="L11" s="184"/>
      <c r="M11" s="184"/>
      <c r="N11" s="184"/>
      <c r="O11" s="184"/>
      <c r="P11" s="184"/>
      <c r="Q11" s="186">
        <f>J11-K11</f>
        <v>0</v>
      </c>
      <c r="R11" s="186">
        <f>S11+T11</f>
        <v>0</v>
      </c>
      <c r="S11" s="184"/>
      <c r="T11" s="184"/>
    </row>
    <row r="12" spans="1:20" x14ac:dyDescent="0.2">
      <c r="A12" s="183">
        <v>2.2000000000000002</v>
      </c>
      <c r="B12" s="348" t="s">
        <v>632</v>
      </c>
      <c r="C12" s="183">
        <f>+C11+1</f>
        <v>2</v>
      </c>
      <c r="D12" s="184"/>
      <c r="E12" s="184"/>
      <c r="F12" s="184"/>
      <c r="G12" s="184"/>
      <c r="H12" s="184"/>
      <c r="I12" s="184"/>
      <c r="J12" s="185">
        <f t="shared" ref="J12:J18" si="11">E12-H12-I12</f>
        <v>0</v>
      </c>
      <c r="K12" s="184"/>
      <c r="L12" s="184"/>
      <c r="M12" s="184"/>
      <c r="N12" s="184"/>
      <c r="O12" s="184"/>
      <c r="P12" s="184"/>
      <c r="Q12" s="186">
        <f t="shared" ref="Q12:Q17" si="12">J12-K12</f>
        <v>0</v>
      </c>
      <c r="R12" s="186">
        <f t="shared" ref="R12:R18" si="13">S12+T12</f>
        <v>0</v>
      </c>
      <c r="S12" s="184"/>
      <c r="T12" s="184"/>
    </row>
    <row r="13" spans="1:20" x14ac:dyDescent="0.2">
      <c r="A13" s="183">
        <v>2.2999999999999998</v>
      </c>
      <c r="B13" s="348" t="s">
        <v>223</v>
      </c>
      <c r="C13" s="183">
        <f>+C12+1</f>
        <v>3</v>
      </c>
      <c r="D13" s="184"/>
      <c r="E13" s="184"/>
      <c r="F13" s="184"/>
      <c r="G13" s="184"/>
      <c r="H13" s="184"/>
      <c r="I13" s="184"/>
      <c r="J13" s="185">
        <f>E13-H13-I13</f>
        <v>0</v>
      </c>
      <c r="K13" s="184"/>
      <c r="L13" s="184"/>
      <c r="M13" s="184"/>
      <c r="N13" s="184"/>
      <c r="O13" s="184"/>
      <c r="P13" s="184"/>
      <c r="Q13" s="186">
        <f t="shared" si="12"/>
        <v>0</v>
      </c>
      <c r="R13" s="186">
        <f t="shared" si="13"/>
        <v>0</v>
      </c>
      <c r="S13" s="184"/>
      <c r="T13" s="184"/>
    </row>
    <row r="14" spans="1:20" x14ac:dyDescent="0.2">
      <c r="A14" s="183">
        <v>2.4</v>
      </c>
      <c r="B14" s="348" t="s">
        <v>632</v>
      </c>
      <c r="C14" s="183">
        <f>+C13+1</f>
        <v>4</v>
      </c>
      <c r="D14" s="184"/>
      <c r="E14" s="184"/>
      <c r="F14" s="184"/>
      <c r="G14" s="184"/>
      <c r="H14" s="184"/>
      <c r="I14" s="184"/>
      <c r="J14" s="185">
        <f t="shared" si="11"/>
        <v>0</v>
      </c>
      <c r="K14" s="184"/>
      <c r="L14" s="184"/>
      <c r="M14" s="184"/>
      <c r="N14" s="184"/>
      <c r="O14" s="184"/>
      <c r="P14" s="184"/>
      <c r="Q14" s="186">
        <f t="shared" si="12"/>
        <v>0</v>
      </c>
      <c r="R14" s="186">
        <f t="shared" si="13"/>
        <v>0</v>
      </c>
      <c r="S14" s="184"/>
      <c r="T14" s="184"/>
    </row>
    <row r="15" spans="1:20" x14ac:dyDescent="0.2">
      <c r="A15" s="183">
        <v>2.5</v>
      </c>
      <c r="B15" s="348" t="s">
        <v>224</v>
      </c>
      <c r="C15" s="183">
        <f t="shared" ref="C15:C18" si="14">+C14+1</f>
        <v>5</v>
      </c>
      <c r="D15" s="184"/>
      <c r="E15" s="184"/>
      <c r="F15" s="184"/>
      <c r="G15" s="184"/>
      <c r="H15" s="184"/>
      <c r="I15" s="184"/>
      <c r="J15" s="185">
        <f t="shared" si="11"/>
        <v>0</v>
      </c>
      <c r="K15" s="184"/>
      <c r="L15" s="184"/>
      <c r="M15" s="184"/>
      <c r="N15" s="184"/>
      <c r="O15" s="184"/>
      <c r="P15" s="184"/>
      <c r="Q15" s="186">
        <f t="shared" si="12"/>
        <v>0</v>
      </c>
      <c r="R15" s="186">
        <f t="shared" si="13"/>
        <v>0</v>
      </c>
      <c r="S15" s="184"/>
      <c r="T15" s="184"/>
    </row>
    <row r="16" spans="1:20" x14ac:dyDescent="0.2">
      <c r="A16" s="183">
        <v>2.6</v>
      </c>
      <c r="B16" s="348" t="s">
        <v>225</v>
      </c>
      <c r="C16" s="183">
        <f t="shared" si="14"/>
        <v>6</v>
      </c>
      <c r="D16" s="184"/>
      <c r="E16" s="184"/>
      <c r="F16" s="184"/>
      <c r="G16" s="184"/>
      <c r="H16" s="184"/>
      <c r="I16" s="184"/>
      <c r="J16" s="185">
        <f t="shared" si="11"/>
        <v>0</v>
      </c>
      <c r="K16" s="184"/>
      <c r="L16" s="184"/>
      <c r="M16" s="184"/>
      <c r="N16" s="184"/>
      <c r="O16" s="184"/>
      <c r="P16" s="184"/>
      <c r="Q16" s="186">
        <f t="shared" si="12"/>
        <v>0</v>
      </c>
      <c r="R16" s="186">
        <f t="shared" si="13"/>
        <v>0</v>
      </c>
      <c r="S16" s="184"/>
      <c r="T16" s="184"/>
    </row>
    <row r="17" spans="1:20" x14ac:dyDescent="0.2">
      <c r="A17" s="183">
        <v>2.7</v>
      </c>
      <c r="B17" s="348" t="s">
        <v>226</v>
      </c>
      <c r="C17" s="183">
        <f t="shared" si="14"/>
        <v>7</v>
      </c>
      <c r="D17" s="184"/>
      <c r="E17" s="184"/>
      <c r="F17" s="184"/>
      <c r="G17" s="184"/>
      <c r="H17" s="184"/>
      <c r="I17" s="184"/>
      <c r="J17" s="185">
        <f t="shared" si="11"/>
        <v>0</v>
      </c>
      <c r="K17" s="184"/>
      <c r="L17" s="184"/>
      <c r="M17" s="184"/>
      <c r="N17" s="184"/>
      <c r="O17" s="184"/>
      <c r="P17" s="184"/>
      <c r="Q17" s="186">
        <f t="shared" si="12"/>
        <v>0</v>
      </c>
      <c r="R17" s="186">
        <f t="shared" si="13"/>
        <v>0</v>
      </c>
      <c r="S17" s="184"/>
      <c r="T17" s="184"/>
    </row>
    <row r="18" spans="1:20" x14ac:dyDescent="0.2">
      <c r="A18" s="183">
        <v>2.8</v>
      </c>
      <c r="B18" s="348" t="s">
        <v>227</v>
      </c>
      <c r="C18" s="183">
        <f t="shared" si="14"/>
        <v>8</v>
      </c>
      <c r="D18" s="184"/>
      <c r="E18" s="184"/>
      <c r="F18" s="184"/>
      <c r="G18" s="184"/>
      <c r="H18" s="184"/>
      <c r="I18" s="184"/>
      <c r="J18" s="185">
        <f t="shared" si="11"/>
        <v>0</v>
      </c>
      <c r="K18" s="184"/>
      <c r="L18" s="184"/>
      <c r="M18" s="184"/>
      <c r="N18" s="184"/>
      <c r="O18" s="184"/>
      <c r="P18" s="184"/>
      <c r="Q18" s="186">
        <f t="shared" ref="Q18" si="15">SUM(S18:T18)</f>
        <v>0</v>
      </c>
      <c r="R18" s="186">
        <f t="shared" si="13"/>
        <v>0</v>
      </c>
      <c r="S18" s="184"/>
      <c r="T18" s="184"/>
    </row>
    <row r="19" spans="1:20" x14ac:dyDescent="0.2">
      <c r="A19" s="545" t="s">
        <v>32</v>
      </c>
      <c r="B19" s="545"/>
      <c r="C19" s="187">
        <v>9</v>
      </c>
      <c r="D19" s="188">
        <f t="shared" ref="D19:T19" si="16">+SUM(D11:D18)-D12-D14</f>
        <v>0</v>
      </c>
      <c r="E19" s="188">
        <f t="shared" si="16"/>
        <v>0</v>
      </c>
      <c r="F19" s="188">
        <f t="shared" si="16"/>
        <v>0</v>
      </c>
      <c r="G19" s="188">
        <f t="shared" si="16"/>
        <v>0</v>
      </c>
      <c r="H19" s="188">
        <f t="shared" si="16"/>
        <v>0</v>
      </c>
      <c r="I19" s="188">
        <f t="shared" si="16"/>
        <v>0</v>
      </c>
      <c r="J19" s="188">
        <f t="shared" si="16"/>
        <v>0</v>
      </c>
      <c r="K19" s="188">
        <f t="shared" si="16"/>
        <v>0</v>
      </c>
      <c r="L19" s="188">
        <f t="shared" si="16"/>
        <v>0</v>
      </c>
      <c r="M19" s="188">
        <f t="shared" si="16"/>
        <v>0</v>
      </c>
      <c r="N19" s="188">
        <f t="shared" si="16"/>
        <v>0</v>
      </c>
      <c r="O19" s="188">
        <f t="shared" si="16"/>
        <v>0</v>
      </c>
      <c r="P19" s="188">
        <f t="shared" si="16"/>
        <v>0</v>
      </c>
      <c r="Q19" s="188">
        <f t="shared" si="16"/>
        <v>0</v>
      </c>
      <c r="R19" s="188">
        <f t="shared" si="16"/>
        <v>0</v>
      </c>
      <c r="S19" s="188">
        <f t="shared" si="16"/>
        <v>0</v>
      </c>
      <c r="T19" s="188">
        <f t="shared" si="16"/>
        <v>0</v>
      </c>
    </row>
    <row r="21" spans="1:20" x14ac:dyDescent="0.2">
      <c r="D21" s="322"/>
      <c r="E21" s="288">
        <f>E19-i.04120!E10</f>
        <v>0</v>
      </c>
      <c r="F21" s="322"/>
      <c r="G21" s="322"/>
      <c r="H21" s="288">
        <f>H19-i.04120!E11</f>
        <v>0</v>
      </c>
      <c r="I21" s="288">
        <f>I19-i.04120!E12</f>
        <v>0</v>
      </c>
      <c r="J21" s="288">
        <f>J19-i.04120!E13</f>
        <v>0</v>
      </c>
      <c r="K21" s="288">
        <f>K19-i.04120!E14</f>
        <v>0</v>
      </c>
      <c r="L21" s="322"/>
      <c r="M21" s="322"/>
      <c r="N21" s="322"/>
      <c r="O21" s="322"/>
      <c r="P21" s="322"/>
      <c r="Q21" s="288">
        <f>Q19-i.04120!E15</f>
        <v>0</v>
      </c>
    </row>
    <row r="22" spans="1:20" x14ac:dyDescent="0.2">
      <c r="B22" s="6" t="s">
        <v>398</v>
      </c>
      <c r="C22" s="273"/>
      <c r="D22" s="8"/>
      <c r="E22" s="8"/>
    </row>
    <row r="23" spans="1:20" x14ac:dyDescent="0.2">
      <c r="B23" s="9"/>
      <c r="C23" s="273"/>
      <c r="D23" s="8"/>
      <c r="E23" s="8"/>
    </row>
    <row r="24" spans="1:20" x14ac:dyDescent="0.2">
      <c r="B24" s="9" t="s">
        <v>399</v>
      </c>
      <c r="C24" s="273"/>
      <c r="D24" s="8"/>
      <c r="E24" s="8"/>
    </row>
    <row r="25" spans="1:20" x14ac:dyDescent="0.2">
      <c r="B25" s="9"/>
      <c r="C25" s="273"/>
      <c r="D25" s="8"/>
      <c r="E25" s="8"/>
    </row>
    <row r="26" spans="1:20" x14ac:dyDescent="0.2">
      <c r="B26" s="10" t="s">
        <v>400</v>
      </c>
      <c r="C26" s="479" t="s">
        <v>401</v>
      </c>
      <c r="D26" s="479"/>
      <c r="E26" s="8" t="s">
        <v>402</v>
      </c>
    </row>
    <row r="27" spans="1:20" x14ac:dyDescent="0.2">
      <c r="B27" s="9"/>
      <c r="C27" s="479"/>
      <c r="D27" s="479"/>
      <c r="E27" s="8"/>
    </row>
    <row r="28" spans="1:20" x14ac:dyDescent="0.2">
      <c r="B28" s="10" t="s">
        <v>403</v>
      </c>
      <c r="C28" s="479" t="s">
        <v>404</v>
      </c>
      <c r="D28" s="479"/>
      <c r="E28" s="8" t="s">
        <v>405</v>
      </c>
    </row>
    <row r="29" spans="1:20" x14ac:dyDescent="0.2">
      <c r="B29" s="9"/>
      <c r="C29" s="479"/>
      <c r="D29" s="479"/>
      <c r="E29" s="8"/>
    </row>
    <row r="30" spans="1:20" x14ac:dyDescent="0.2">
      <c r="B30" s="10" t="s">
        <v>406</v>
      </c>
      <c r="C30" s="479" t="s">
        <v>401</v>
      </c>
      <c r="D30" s="479"/>
      <c r="E30" s="8" t="s">
        <v>405</v>
      </c>
    </row>
  </sheetData>
  <sheetProtection password="CA9F" sheet="1" objects="1" scenarios="1"/>
  <mergeCells count="25">
    <mergeCell ref="C29:D29"/>
    <mergeCell ref="C30:D30"/>
    <mergeCell ref="R1:T2"/>
    <mergeCell ref="P8:P9"/>
    <mergeCell ref="Q8:Q9"/>
    <mergeCell ref="R8:R9"/>
    <mergeCell ref="S8:T8"/>
    <mergeCell ref="H8:H9"/>
    <mergeCell ref="I8:I9"/>
    <mergeCell ref="J8:J9"/>
    <mergeCell ref="K8:K9"/>
    <mergeCell ref="L8:L9"/>
    <mergeCell ref="M8:O8"/>
    <mergeCell ref="C8:C9"/>
    <mergeCell ref="D8:D9"/>
    <mergeCell ref="E8:E9"/>
    <mergeCell ref="H4:N4"/>
    <mergeCell ref="A6:C6"/>
    <mergeCell ref="C26:D26"/>
    <mergeCell ref="C27:D27"/>
    <mergeCell ref="C28:D28"/>
    <mergeCell ref="A19:B19"/>
    <mergeCell ref="A8:A9"/>
    <mergeCell ref="B8:B9"/>
    <mergeCell ref="F8:G8"/>
  </mergeCells>
  <dataValidations count="2">
    <dataValidation type="decimal" allowBlank="1" showInputMessage="1" showErrorMessage="1" sqref="M11:O18" xr:uid="{FA7FED37-571A-4AB9-A996-98C75287870B}">
      <formula1>-1.11111111111111E+30</formula1>
      <formula2>1E+37</formula2>
    </dataValidation>
    <dataValidation type="decimal" allowBlank="1" showInputMessage="1" showErrorMessage="1" sqref="D11:L18 P11:T18" xr:uid="{B47E9806-D358-4BC8-B1D0-A988E5E9CA1D}">
      <formula1>0</formula1>
      <formula2>1E+37</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J29"/>
  <sheetViews>
    <sheetView zoomScaleNormal="100" zoomScalePageLayoutView="60" workbookViewId="0">
      <selection activeCell="G37" sqref="G37"/>
    </sheetView>
  </sheetViews>
  <sheetFormatPr defaultRowHeight="12.75" x14ac:dyDescent="0.2"/>
  <cols>
    <col min="1" max="1" width="42.85546875" style="287" customWidth="1"/>
    <col min="2" max="2" width="14" style="287" customWidth="1"/>
    <col min="3" max="3" width="41.7109375" style="287" customWidth="1"/>
    <col min="4" max="1024" width="11.5703125" style="287"/>
    <col min="1025" max="16384" width="9.140625" style="287"/>
  </cols>
  <sheetData>
    <row r="3" spans="1:10" x14ac:dyDescent="0.2">
      <c r="A3" s="262"/>
      <c r="B3" s="8"/>
      <c r="C3" s="9"/>
      <c r="D3" s="9"/>
      <c r="E3" s="9"/>
      <c r="F3" s="9"/>
      <c r="H3" s="535"/>
      <c r="I3" s="535"/>
      <c r="J3" s="535"/>
    </row>
    <row r="4" spans="1:10" ht="12.75" customHeight="1" x14ac:dyDescent="0.2">
      <c r="A4" s="262"/>
      <c r="B4" s="535" t="s">
        <v>647</v>
      </c>
      <c r="C4" s="535"/>
      <c r="D4" s="9"/>
      <c r="E4" s="9"/>
      <c r="F4" s="9"/>
      <c r="H4" s="535"/>
      <c r="I4" s="535"/>
      <c r="J4" s="535"/>
    </row>
    <row r="5" spans="1:10" ht="22.5" customHeight="1" x14ac:dyDescent="0.2">
      <c r="A5" s="262"/>
      <c r="B5" s="535"/>
      <c r="C5" s="535"/>
      <c r="D5" s="8"/>
      <c r="E5" s="8"/>
      <c r="F5" s="8"/>
    </row>
    <row r="6" spans="1:10" ht="28.5" customHeight="1" x14ac:dyDescent="0.2">
      <c r="A6" s="544" t="s">
        <v>929</v>
      </c>
      <c r="B6" s="544"/>
      <c r="C6" s="544"/>
      <c r="D6" s="366"/>
      <c r="E6" s="366"/>
      <c r="F6" s="366"/>
    </row>
    <row r="7" spans="1:10" x14ac:dyDescent="0.2">
      <c r="A7" s="262"/>
      <c r="B7" s="8"/>
      <c r="C7" s="9"/>
      <c r="D7" s="8"/>
      <c r="E7" s="8"/>
      <c r="F7" s="8"/>
    </row>
    <row r="8" spans="1:10" x14ac:dyDescent="0.2">
      <c r="A8" s="189" t="s">
        <v>396</v>
      </c>
      <c r="B8" s="190"/>
      <c r="C8" s="263" t="s">
        <v>620</v>
      </c>
      <c r="D8" s="8"/>
      <c r="F8" s="263"/>
    </row>
    <row r="9" spans="1:10" x14ac:dyDescent="0.2">
      <c r="A9" s="350"/>
      <c r="B9" s="8"/>
      <c r="C9" s="264" t="s">
        <v>271</v>
      </c>
      <c r="D9" s="205"/>
      <c r="F9" s="264"/>
    </row>
    <row r="10" spans="1:10" x14ac:dyDescent="0.2">
      <c r="A10" s="351" t="s">
        <v>646</v>
      </c>
      <c r="B10" s="352" t="s">
        <v>408</v>
      </c>
      <c r="C10" s="258" t="s">
        <v>181</v>
      </c>
    </row>
    <row r="11" spans="1:10" x14ac:dyDescent="0.2">
      <c r="A11" s="266" t="s">
        <v>276</v>
      </c>
      <c r="B11" s="266" t="s">
        <v>409</v>
      </c>
      <c r="C11" s="182">
        <v>1</v>
      </c>
      <c r="F11" s="288"/>
    </row>
    <row r="12" spans="1:10" x14ac:dyDescent="0.2">
      <c r="A12" s="362" t="s">
        <v>233</v>
      </c>
      <c r="B12" s="347">
        <v>1</v>
      </c>
      <c r="C12" s="356"/>
      <c r="D12" s="8"/>
    </row>
    <row r="13" spans="1:10" x14ac:dyDescent="0.2">
      <c r="A13" s="363" t="s">
        <v>234</v>
      </c>
      <c r="B13" s="347">
        <v>2</v>
      </c>
      <c r="C13" s="357"/>
      <c r="D13" s="8"/>
    </row>
    <row r="14" spans="1:10" x14ac:dyDescent="0.2">
      <c r="A14" s="363" t="s">
        <v>235</v>
      </c>
      <c r="B14" s="347">
        <v>3</v>
      </c>
      <c r="C14" s="357"/>
      <c r="D14" s="8"/>
    </row>
    <row r="15" spans="1:10" x14ac:dyDescent="0.2">
      <c r="A15" s="363" t="s">
        <v>236</v>
      </c>
      <c r="B15" s="347">
        <v>4</v>
      </c>
      <c r="C15" s="357"/>
      <c r="D15" s="8"/>
    </row>
    <row r="16" spans="1:10" x14ac:dyDescent="0.2">
      <c r="A16" s="362" t="s">
        <v>237</v>
      </c>
      <c r="B16" s="347">
        <v>5</v>
      </c>
      <c r="C16" s="357"/>
      <c r="D16" s="8"/>
    </row>
    <row r="17" spans="1:4" x14ac:dyDescent="0.2">
      <c r="A17" s="364" t="s">
        <v>238</v>
      </c>
      <c r="B17" s="365">
        <v>6</v>
      </c>
      <c r="C17" s="358"/>
      <c r="D17" s="8"/>
    </row>
    <row r="18" spans="1:4" x14ac:dyDescent="0.2">
      <c r="A18" s="359" t="s">
        <v>625</v>
      </c>
      <c r="B18" s="360">
        <v>7</v>
      </c>
      <c r="C18" s="361">
        <f>SUM(C13:C15,C17)</f>
        <v>0</v>
      </c>
      <c r="D18" s="8"/>
    </row>
    <row r="20" spans="1:4" x14ac:dyDescent="0.2">
      <c r="C20" s="288">
        <f>C18-i.04120!E10</f>
        <v>0</v>
      </c>
    </row>
    <row r="21" spans="1:4" x14ac:dyDescent="0.2">
      <c r="A21" s="6" t="s">
        <v>398</v>
      </c>
      <c r="B21" s="259"/>
      <c r="C21" s="8"/>
      <c r="D21" s="8"/>
    </row>
    <row r="22" spans="1:4" x14ac:dyDescent="0.2">
      <c r="A22" s="9"/>
      <c r="B22" s="259"/>
      <c r="C22" s="8"/>
      <c r="D22" s="8"/>
    </row>
    <row r="23" spans="1:4" x14ac:dyDescent="0.2">
      <c r="A23" s="9" t="s">
        <v>399</v>
      </c>
      <c r="B23" s="259"/>
      <c r="C23" s="8"/>
      <c r="D23" s="8"/>
    </row>
    <row r="24" spans="1:4" x14ac:dyDescent="0.2">
      <c r="A24" s="9"/>
      <c r="B24" s="259"/>
      <c r="C24" s="8"/>
      <c r="D24" s="8"/>
    </row>
    <row r="25" spans="1:4" x14ac:dyDescent="0.2">
      <c r="A25" s="10" t="s">
        <v>400</v>
      </c>
      <c r="B25" s="479" t="s">
        <v>401</v>
      </c>
      <c r="C25" s="479"/>
      <c r="D25" s="8" t="s">
        <v>402</v>
      </c>
    </row>
    <row r="26" spans="1:4" x14ac:dyDescent="0.2">
      <c r="A26" s="9"/>
      <c r="B26" s="479"/>
      <c r="C26" s="479"/>
      <c r="D26" s="8"/>
    </row>
    <row r="27" spans="1:4" x14ac:dyDescent="0.2">
      <c r="A27" s="10" t="s">
        <v>403</v>
      </c>
      <c r="B27" s="479" t="s">
        <v>404</v>
      </c>
      <c r="C27" s="479"/>
      <c r="D27" s="8" t="s">
        <v>405</v>
      </c>
    </row>
    <row r="28" spans="1:4" x14ac:dyDescent="0.2">
      <c r="A28" s="9"/>
      <c r="B28" s="479"/>
      <c r="C28" s="479"/>
      <c r="D28" s="8"/>
    </row>
    <row r="29" spans="1:4" x14ac:dyDescent="0.2">
      <c r="A29" s="10" t="s">
        <v>406</v>
      </c>
      <c r="B29" s="479" t="s">
        <v>401</v>
      </c>
      <c r="C29" s="479"/>
      <c r="D29" s="8" t="s">
        <v>405</v>
      </c>
    </row>
  </sheetData>
  <sheetProtection password="CA9F" sheet="1" objects="1" scenarios="1"/>
  <mergeCells count="8">
    <mergeCell ref="B29:C29"/>
    <mergeCell ref="H3:J4"/>
    <mergeCell ref="A6:C6"/>
    <mergeCell ref="B4:C5"/>
    <mergeCell ref="B25:C25"/>
    <mergeCell ref="B26:C26"/>
    <mergeCell ref="B27:C27"/>
    <mergeCell ref="B28:C28"/>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9"/>
  <sheetViews>
    <sheetView zoomScaleNormal="100" zoomScalePageLayoutView="60" workbookViewId="0">
      <selection activeCell="G33" sqref="G33"/>
    </sheetView>
  </sheetViews>
  <sheetFormatPr defaultRowHeight="12.75" x14ac:dyDescent="0.2"/>
  <cols>
    <col min="1" max="1" width="11.5703125" style="287"/>
    <col min="2" max="2" width="31.7109375" style="287"/>
    <col min="3" max="3" width="9.140625" style="287"/>
    <col min="4" max="14" width="25.28515625" style="287" customWidth="1"/>
    <col min="15" max="1026" width="11.5703125" style="287"/>
    <col min="1027" max="16384" width="9.140625" style="287"/>
  </cols>
  <sheetData>
    <row r="1" spans="1:14" x14ac:dyDescent="0.2">
      <c r="A1" s="293"/>
      <c r="B1" s="295"/>
      <c r="C1" s="295"/>
      <c r="D1" s="293"/>
      <c r="E1" s="293"/>
      <c r="F1" s="293"/>
      <c r="G1" s="293"/>
      <c r="H1" s="293"/>
      <c r="I1" s="293"/>
      <c r="J1" s="293"/>
      <c r="K1" s="293"/>
      <c r="L1" s="293"/>
      <c r="M1" s="293"/>
      <c r="N1" s="293"/>
    </row>
    <row r="2" spans="1:14" ht="22.5" customHeight="1" x14ac:dyDescent="0.2">
      <c r="A2" s="293"/>
      <c r="B2" s="295"/>
      <c r="C2" s="295"/>
      <c r="D2" s="293"/>
      <c r="E2" s="293"/>
      <c r="F2" s="293"/>
      <c r="G2" s="293"/>
      <c r="H2" s="293"/>
      <c r="I2" s="293"/>
      <c r="J2" s="293"/>
      <c r="K2" s="293"/>
      <c r="L2" s="293"/>
      <c r="M2" s="535" t="s">
        <v>662</v>
      </c>
      <c r="N2" s="535"/>
    </row>
    <row r="3" spans="1:14" x14ac:dyDescent="0.2">
      <c r="A3" s="293"/>
      <c r="B3" s="295"/>
      <c r="C3" s="295"/>
      <c r="D3" s="293"/>
      <c r="G3" s="294" t="s">
        <v>660</v>
      </c>
      <c r="H3" s="293"/>
      <c r="I3" s="293"/>
      <c r="J3" s="293"/>
      <c r="K3" s="293"/>
      <c r="L3" s="293"/>
      <c r="M3" s="535"/>
      <c r="N3" s="535"/>
    </row>
    <row r="4" spans="1:14" x14ac:dyDescent="0.2">
      <c r="A4" s="293"/>
      <c r="B4" s="293"/>
      <c r="C4" s="293"/>
      <c r="D4" s="293"/>
      <c r="E4" s="293"/>
      <c r="F4" s="293"/>
      <c r="G4" s="293"/>
      <c r="H4" s="293"/>
      <c r="I4" s="293"/>
      <c r="J4" s="293"/>
      <c r="K4" s="293"/>
      <c r="L4" s="293"/>
      <c r="M4" s="293"/>
      <c r="N4" s="293"/>
    </row>
    <row r="5" spans="1:14" ht="22.5" customHeight="1" x14ac:dyDescent="0.2">
      <c r="A5" s="505" t="s">
        <v>396</v>
      </c>
      <c r="B5" s="505"/>
      <c r="C5" s="293"/>
      <c r="D5" s="293"/>
      <c r="E5" s="293"/>
      <c r="F5" s="293"/>
      <c r="G5" s="293"/>
      <c r="H5" s="293"/>
      <c r="I5" s="293"/>
      <c r="J5" s="293"/>
      <c r="K5" s="293"/>
      <c r="L5" s="293"/>
      <c r="M5" s="293"/>
      <c r="N5" s="263" t="s">
        <v>620</v>
      </c>
    </row>
    <row r="6" spans="1:14" x14ac:dyDescent="0.2">
      <c r="A6" s="293"/>
      <c r="B6" s="295"/>
      <c r="C6" s="295"/>
      <c r="D6" s="293"/>
      <c r="E6" s="293"/>
      <c r="F6" s="293"/>
      <c r="G6" s="293"/>
      <c r="H6" s="293"/>
      <c r="I6" s="293"/>
      <c r="J6" s="293"/>
      <c r="K6" s="293"/>
      <c r="L6" s="293"/>
      <c r="M6" s="293"/>
      <c r="N6" s="264" t="s">
        <v>271</v>
      </c>
    </row>
    <row r="7" spans="1:14" x14ac:dyDescent="0.2">
      <c r="A7" s="565" t="s">
        <v>407</v>
      </c>
      <c r="B7" s="565" t="s">
        <v>630</v>
      </c>
      <c r="C7" s="564" t="s">
        <v>408</v>
      </c>
      <c r="D7" s="563" t="s">
        <v>648</v>
      </c>
      <c r="E7" s="563"/>
      <c r="F7" s="563" t="s">
        <v>649</v>
      </c>
      <c r="G7" s="563"/>
      <c r="H7" s="563"/>
      <c r="I7" s="563" t="s">
        <v>239</v>
      </c>
      <c r="J7" s="563"/>
      <c r="K7" s="563"/>
      <c r="L7" s="563"/>
      <c r="M7" s="563"/>
      <c r="N7" s="563"/>
    </row>
    <row r="8" spans="1:14" ht="38.25" x14ac:dyDescent="0.2">
      <c r="A8" s="565"/>
      <c r="B8" s="565"/>
      <c r="C8" s="564"/>
      <c r="D8" s="265" t="s">
        <v>650</v>
      </c>
      <c r="E8" s="265" t="s">
        <v>651</v>
      </c>
      <c r="F8" s="265" t="s">
        <v>652</v>
      </c>
      <c r="G8" s="265" t="s">
        <v>653</v>
      </c>
      <c r="H8" s="265" t="s">
        <v>654</v>
      </c>
      <c r="I8" s="265" t="s">
        <v>655</v>
      </c>
      <c r="J8" s="265" t="s">
        <v>239</v>
      </c>
      <c r="K8" s="265" t="s">
        <v>656</v>
      </c>
      <c r="L8" s="265" t="s">
        <v>657</v>
      </c>
      <c r="M8" s="265" t="s">
        <v>658</v>
      </c>
      <c r="N8" s="265" t="s">
        <v>240</v>
      </c>
    </row>
    <row r="9" spans="1:14" x14ac:dyDescent="0.2">
      <c r="A9" s="371" t="s">
        <v>275</v>
      </c>
      <c r="B9" s="265" t="s">
        <v>276</v>
      </c>
      <c r="C9" s="265" t="s">
        <v>409</v>
      </c>
      <c r="D9" s="267">
        <v>1</v>
      </c>
      <c r="E9" s="267">
        <v>2</v>
      </c>
      <c r="F9" s="267">
        <v>3</v>
      </c>
      <c r="G9" s="267">
        <v>4</v>
      </c>
      <c r="H9" s="267">
        <v>5</v>
      </c>
      <c r="I9" s="267">
        <v>6</v>
      </c>
      <c r="J9" s="267">
        <v>7</v>
      </c>
      <c r="K9" s="267">
        <v>8</v>
      </c>
      <c r="L9" s="267">
        <v>9</v>
      </c>
      <c r="M9" s="267">
        <v>10</v>
      </c>
      <c r="N9" s="267">
        <v>11</v>
      </c>
    </row>
    <row r="10" spans="1:14" x14ac:dyDescent="0.2">
      <c r="A10" s="290">
        <v>2.1</v>
      </c>
      <c r="B10" s="291" t="s">
        <v>222</v>
      </c>
      <c r="C10" s="369">
        <v>1</v>
      </c>
      <c r="D10" s="4"/>
      <c r="E10" s="4"/>
      <c r="F10" s="4"/>
      <c r="G10" s="4"/>
      <c r="H10" s="4"/>
      <c r="I10" s="4"/>
      <c r="J10" s="4"/>
      <c r="K10" s="4"/>
      <c r="L10" s="4"/>
      <c r="M10" s="4"/>
      <c r="N10" s="4"/>
    </row>
    <row r="11" spans="1:14" x14ac:dyDescent="0.2">
      <c r="A11" s="290">
        <v>2.2000000000000002</v>
      </c>
      <c r="B11" s="370" t="s">
        <v>659</v>
      </c>
      <c r="C11" s="369">
        <v>2</v>
      </c>
      <c r="D11" s="4"/>
      <c r="E11" s="4"/>
      <c r="F11" s="4"/>
      <c r="G11" s="4"/>
      <c r="H11" s="4"/>
      <c r="I11" s="4"/>
      <c r="J11" s="4"/>
      <c r="K11" s="4"/>
      <c r="L11" s="4"/>
      <c r="M11" s="4"/>
      <c r="N11" s="4"/>
    </row>
    <row r="12" spans="1:14" x14ac:dyDescent="0.2">
      <c r="A12" s="290">
        <v>2.2999999999999998</v>
      </c>
      <c r="B12" s="291" t="s">
        <v>223</v>
      </c>
      <c r="C12" s="369">
        <v>3</v>
      </c>
      <c r="D12" s="4"/>
      <c r="E12" s="4"/>
      <c r="F12" s="4"/>
      <c r="G12" s="4"/>
      <c r="H12" s="4"/>
      <c r="I12" s="4"/>
      <c r="J12" s="4"/>
      <c r="K12" s="4"/>
      <c r="L12" s="4"/>
      <c r="M12" s="4"/>
      <c r="N12" s="4"/>
    </row>
    <row r="13" spans="1:14" x14ac:dyDescent="0.2">
      <c r="A13" s="290">
        <v>2.4</v>
      </c>
      <c r="B13" s="370" t="s">
        <v>659</v>
      </c>
      <c r="C13" s="369">
        <v>4</v>
      </c>
      <c r="D13" s="4"/>
      <c r="E13" s="4"/>
      <c r="F13" s="4"/>
      <c r="G13" s="4"/>
      <c r="H13" s="4"/>
      <c r="I13" s="4"/>
      <c r="J13" s="4"/>
      <c r="K13" s="4"/>
      <c r="L13" s="4"/>
      <c r="M13" s="4"/>
      <c r="N13" s="4"/>
    </row>
    <row r="14" spans="1:14" x14ac:dyDescent="0.2">
      <c r="A14" s="290">
        <v>2.5</v>
      </c>
      <c r="B14" s="291" t="s">
        <v>224</v>
      </c>
      <c r="C14" s="369">
        <v>5</v>
      </c>
      <c r="D14" s="4"/>
      <c r="E14" s="4"/>
      <c r="F14" s="4"/>
      <c r="G14" s="4"/>
      <c r="H14" s="4"/>
      <c r="I14" s="4"/>
      <c r="J14" s="4"/>
      <c r="K14" s="4"/>
      <c r="L14" s="4"/>
      <c r="M14" s="4"/>
      <c r="N14" s="4"/>
    </row>
    <row r="15" spans="1:14" x14ac:dyDescent="0.2">
      <c r="A15" s="290">
        <v>2.6</v>
      </c>
      <c r="B15" s="291" t="s">
        <v>225</v>
      </c>
      <c r="C15" s="369">
        <v>6</v>
      </c>
      <c r="D15" s="4"/>
      <c r="E15" s="4"/>
      <c r="F15" s="4"/>
      <c r="G15" s="4"/>
      <c r="H15" s="4"/>
      <c r="I15" s="4"/>
      <c r="J15" s="4"/>
      <c r="K15" s="4"/>
      <c r="L15" s="4"/>
      <c r="M15" s="4"/>
      <c r="N15" s="4"/>
    </row>
    <row r="16" spans="1:14" x14ac:dyDescent="0.2">
      <c r="A16" s="290">
        <v>2.7</v>
      </c>
      <c r="B16" s="291" t="s">
        <v>226</v>
      </c>
      <c r="C16" s="369">
        <v>7</v>
      </c>
      <c r="D16" s="4"/>
      <c r="E16" s="4"/>
      <c r="F16" s="4"/>
      <c r="G16" s="4"/>
      <c r="H16" s="4"/>
      <c r="I16" s="4"/>
      <c r="J16" s="4"/>
      <c r="K16" s="4"/>
      <c r="L16" s="4"/>
      <c r="M16" s="4"/>
      <c r="N16" s="4"/>
    </row>
    <row r="17" spans="1:14" x14ac:dyDescent="0.2">
      <c r="A17" s="290">
        <v>2.8</v>
      </c>
      <c r="B17" s="291" t="s">
        <v>227</v>
      </c>
      <c r="C17" s="369">
        <v>8</v>
      </c>
      <c r="D17" s="4"/>
      <c r="E17" s="4"/>
      <c r="F17" s="4"/>
      <c r="G17" s="4"/>
      <c r="H17" s="4"/>
      <c r="I17" s="4"/>
      <c r="J17" s="4"/>
      <c r="K17" s="4"/>
      <c r="L17" s="4"/>
      <c r="M17" s="4"/>
      <c r="N17" s="4"/>
    </row>
    <row r="18" spans="1:14" x14ac:dyDescent="0.2">
      <c r="A18" s="566" t="s">
        <v>32</v>
      </c>
      <c r="B18" s="566"/>
      <c r="C18" s="368">
        <v>9</v>
      </c>
      <c r="D18" s="286">
        <f>SUM(D10:D17)</f>
        <v>0</v>
      </c>
      <c r="E18" s="286">
        <f t="shared" ref="E18:N18" si="0">SUM(E10:E17)</f>
        <v>0</v>
      </c>
      <c r="F18" s="286">
        <f t="shared" si="0"/>
        <v>0</v>
      </c>
      <c r="G18" s="286">
        <f t="shared" si="0"/>
        <v>0</v>
      </c>
      <c r="H18" s="286">
        <f t="shared" si="0"/>
        <v>0</v>
      </c>
      <c r="I18" s="286">
        <f t="shared" si="0"/>
        <v>0</v>
      </c>
      <c r="J18" s="286">
        <f t="shared" si="0"/>
        <v>0</v>
      </c>
      <c r="K18" s="286">
        <f t="shared" si="0"/>
        <v>0</v>
      </c>
      <c r="L18" s="286">
        <f t="shared" si="0"/>
        <v>0</v>
      </c>
      <c r="M18" s="286">
        <f t="shared" si="0"/>
        <v>0</v>
      </c>
      <c r="N18" s="286">
        <f t="shared" si="0"/>
        <v>0</v>
      </c>
    </row>
    <row r="21" spans="1:14" x14ac:dyDescent="0.2">
      <c r="B21" s="6" t="s">
        <v>398</v>
      </c>
      <c r="C21" s="259"/>
      <c r="D21" s="8"/>
      <c r="E21" s="8"/>
    </row>
    <row r="22" spans="1:14" x14ac:dyDescent="0.2">
      <c r="B22" s="9"/>
      <c r="C22" s="259"/>
      <c r="D22" s="8"/>
      <c r="E22" s="8"/>
    </row>
    <row r="23" spans="1:14" x14ac:dyDescent="0.2">
      <c r="B23" s="9" t="s">
        <v>399</v>
      </c>
      <c r="C23" s="259"/>
      <c r="D23" s="8"/>
      <c r="E23" s="8"/>
    </row>
    <row r="24" spans="1:14" x14ac:dyDescent="0.2">
      <c r="B24" s="9"/>
      <c r="C24" s="259"/>
      <c r="D24" s="8"/>
      <c r="E24" s="8"/>
    </row>
    <row r="25" spans="1:14" x14ac:dyDescent="0.2">
      <c r="B25" s="10" t="s">
        <v>400</v>
      </c>
      <c r="C25" s="479" t="s">
        <v>401</v>
      </c>
      <c r="D25" s="479"/>
      <c r="E25" s="8" t="s">
        <v>402</v>
      </c>
    </row>
    <row r="26" spans="1:14" x14ac:dyDescent="0.2">
      <c r="B26" s="9"/>
      <c r="C26" s="479"/>
      <c r="D26" s="479"/>
      <c r="E26" s="8"/>
    </row>
    <row r="27" spans="1:14" x14ac:dyDescent="0.2">
      <c r="B27" s="10" t="s">
        <v>403</v>
      </c>
      <c r="C27" s="479" t="s">
        <v>404</v>
      </c>
      <c r="D27" s="479"/>
      <c r="E27" s="8" t="s">
        <v>405</v>
      </c>
    </row>
    <row r="28" spans="1:14" x14ac:dyDescent="0.2">
      <c r="B28" s="9"/>
      <c r="C28" s="479"/>
      <c r="D28" s="479"/>
      <c r="E28" s="8"/>
    </row>
    <row r="29" spans="1:14" x14ac:dyDescent="0.2">
      <c r="B29" s="10" t="s">
        <v>406</v>
      </c>
      <c r="C29" s="479" t="s">
        <v>401</v>
      </c>
      <c r="D29" s="479"/>
      <c r="E29" s="8" t="s">
        <v>405</v>
      </c>
    </row>
  </sheetData>
  <sheetProtection password="CA9F" sheet="1" objects="1" scenarios="1"/>
  <mergeCells count="14">
    <mergeCell ref="A7:A8"/>
    <mergeCell ref="C29:D29"/>
    <mergeCell ref="A5:B5"/>
    <mergeCell ref="C25:D25"/>
    <mergeCell ref="C26:D26"/>
    <mergeCell ref="C27:D27"/>
    <mergeCell ref="C28:D28"/>
    <mergeCell ref="A18:B18"/>
    <mergeCell ref="D7:E7"/>
    <mergeCell ref="M2:N3"/>
    <mergeCell ref="F7:H7"/>
    <mergeCell ref="I7:N7"/>
    <mergeCell ref="C7:C8"/>
    <mergeCell ref="B7:B8"/>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8"/>
  <sheetViews>
    <sheetView zoomScaleNormal="100" zoomScalePageLayoutView="60" workbookViewId="0">
      <selection activeCell="B40" sqref="B40"/>
    </sheetView>
  </sheetViews>
  <sheetFormatPr defaultRowHeight="12.75" x14ac:dyDescent="0.2"/>
  <cols>
    <col min="1" max="1" width="5.5703125" style="287" customWidth="1"/>
    <col min="2" max="2" width="62.7109375" style="287"/>
    <col min="3" max="3" width="9.140625" style="287"/>
    <col min="4" max="5" width="15.42578125" style="287" bestFit="1" customWidth="1"/>
    <col min="6" max="1026" width="11.5703125" style="287"/>
    <col min="1027" max="16384" width="9.140625" style="287"/>
  </cols>
  <sheetData>
    <row r="1" spans="1:5" x14ac:dyDescent="0.2">
      <c r="A1" s="293"/>
      <c r="B1" s="295"/>
      <c r="C1" s="295"/>
      <c r="D1" s="293"/>
      <c r="E1" s="293"/>
    </row>
    <row r="2" spans="1:5" x14ac:dyDescent="0.2">
      <c r="A2" s="293"/>
      <c r="B2" s="295"/>
      <c r="C2" s="295"/>
      <c r="D2" s="293"/>
      <c r="E2" s="293"/>
    </row>
    <row r="3" spans="1:5" x14ac:dyDescent="0.2">
      <c r="A3" s="293"/>
      <c r="B3" s="481" t="s">
        <v>671</v>
      </c>
      <c r="C3" s="481"/>
      <c r="D3" s="481"/>
      <c r="E3" s="293"/>
    </row>
    <row r="4" spans="1:5" x14ac:dyDescent="0.2">
      <c r="A4" s="293"/>
      <c r="B4" s="293"/>
      <c r="C4" s="293"/>
      <c r="D4" s="293"/>
      <c r="E4" s="293"/>
    </row>
    <row r="5" spans="1:5" x14ac:dyDescent="0.2">
      <c r="A5" s="293" t="s">
        <v>396</v>
      </c>
      <c r="B5" s="295"/>
      <c r="C5" s="295"/>
      <c r="D5" s="480" t="s">
        <v>397</v>
      </c>
      <c r="E5" s="480"/>
    </row>
    <row r="6" spans="1:5" x14ac:dyDescent="0.2">
      <c r="A6" s="293"/>
      <c r="B6" s="293"/>
      <c r="C6" s="293"/>
      <c r="D6" s="272"/>
      <c r="E6" s="296" t="s">
        <v>271</v>
      </c>
    </row>
    <row r="7" spans="1:5" ht="25.5" x14ac:dyDescent="0.2">
      <c r="A7" s="297" t="s">
        <v>407</v>
      </c>
      <c r="B7" s="281" t="s">
        <v>668</v>
      </c>
      <c r="C7" s="281" t="s">
        <v>408</v>
      </c>
      <c r="D7" s="71" t="s">
        <v>274</v>
      </c>
      <c r="E7" s="71" t="s">
        <v>274</v>
      </c>
    </row>
    <row r="8" spans="1:5" x14ac:dyDescent="0.2">
      <c r="A8" s="297" t="s">
        <v>275</v>
      </c>
      <c r="B8" s="281" t="s">
        <v>276</v>
      </c>
      <c r="C8" s="281" t="s">
        <v>409</v>
      </c>
      <c r="D8" s="71">
        <v>1</v>
      </c>
      <c r="E8" s="71">
        <v>2</v>
      </c>
    </row>
    <row r="9" spans="1:5" x14ac:dyDescent="0.2">
      <c r="A9" s="297">
        <v>1</v>
      </c>
      <c r="B9" s="298" t="s">
        <v>698</v>
      </c>
      <c r="C9" s="299">
        <v>1</v>
      </c>
      <c r="D9" s="286" t="s">
        <v>19</v>
      </c>
      <c r="E9" s="286" t="s">
        <v>19</v>
      </c>
    </row>
    <row r="10" spans="1:5" x14ac:dyDescent="0.2">
      <c r="A10" s="297">
        <v>1.1000000000000001</v>
      </c>
      <c r="B10" s="298" t="s">
        <v>699</v>
      </c>
      <c r="C10" s="299">
        <v>2</v>
      </c>
      <c r="D10" s="286">
        <f>SUM(D11:D17)</f>
        <v>0</v>
      </c>
      <c r="E10" s="286">
        <f>SUM(E11:E17)</f>
        <v>0</v>
      </c>
    </row>
    <row r="11" spans="1:5" x14ac:dyDescent="0.2">
      <c r="A11" s="290" t="s">
        <v>411</v>
      </c>
      <c r="B11" s="291" t="s">
        <v>492</v>
      </c>
      <c r="C11" s="301">
        <v>3</v>
      </c>
      <c r="D11" s="4"/>
      <c r="E11" s="4"/>
    </row>
    <row r="12" spans="1:5" x14ac:dyDescent="0.2">
      <c r="A12" s="290" t="s">
        <v>412</v>
      </c>
      <c r="B12" s="291" t="s">
        <v>700</v>
      </c>
      <c r="C12" s="301">
        <v>4</v>
      </c>
      <c r="D12" s="4"/>
      <c r="E12" s="4"/>
    </row>
    <row r="13" spans="1:5" x14ac:dyDescent="0.2">
      <c r="A13" s="290" t="s">
        <v>413</v>
      </c>
      <c r="B13" s="291" t="s">
        <v>701</v>
      </c>
      <c r="C13" s="301">
        <v>5</v>
      </c>
      <c r="D13" s="4"/>
      <c r="E13" s="4"/>
    </row>
    <row r="14" spans="1:5" x14ac:dyDescent="0.2">
      <c r="A14" s="290" t="s">
        <v>414</v>
      </c>
      <c r="B14" s="291" t="s">
        <v>702</v>
      </c>
      <c r="C14" s="301">
        <v>6</v>
      </c>
      <c r="D14" s="4"/>
      <c r="E14" s="4"/>
    </row>
    <row r="15" spans="1:5" x14ac:dyDescent="0.2">
      <c r="A15" s="290" t="s">
        <v>415</v>
      </c>
      <c r="B15" s="291" t="s">
        <v>703</v>
      </c>
      <c r="C15" s="301">
        <v>7</v>
      </c>
      <c r="D15" s="4"/>
      <c r="E15" s="4"/>
    </row>
    <row r="16" spans="1:5" x14ac:dyDescent="0.2">
      <c r="A16" s="290" t="s">
        <v>672</v>
      </c>
      <c r="B16" s="291" t="s">
        <v>704</v>
      </c>
      <c r="C16" s="301">
        <v>8</v>
      </c>
      <c r="D16" s="4"/>
      <c r="E16" s="4"/>
    </row>
    <row r="17" spans="1:5" x14ac:dyDescent="0.2">
      <c r="A17" s="290" t="s">
        <v>673</v>
      </c>
      <c r="B17" s="291" t="s">
        <v>705</v>
      </c>
      <c r="C17" s="301">
        <v>9</v>
      </c>
      <c r="D17" s="4"/>
      <c r="E17" s="4"/>
    </row>
    <row r="18" spans="1:5" x14ac:dyDescent="0.2">
      <c r="A18" s="297">
        <v>1.2</v>
      </c>
      <c r="B18" s="298" t="s">
        <v>707</v>
      </c>
      <c r="C18" s="299">
        <v>10</v>
      </c>
      <c r="D18" s="286">
        <f>SUM(D19:D34)-D25-D26</f>
        <v>0</v>
      </c>
      <c r="E18" s="286">
        <f>SUM(E19:E34)-E25-E26</f>
        <v>0</v>
      </c>
    </row>
    <row r="19" spans="1:5" x14ac:dyDescent="0.2">
      <c r="A19" s="290" t="s">
        <v>418</v>
      </c>
      <c r="B19" s="291" t="s">
        <v>706</v>
      </c>
      <c r="C19" s="301">
        <v>11</v>
      </c>
      <c r="D19" s="4"/>
      <c r="E19" s="4"/>
    </row>
    <row r="20" spans="1:5" x14ac:dyDescent="0.2">
      <c r="A20" s="290" t="s">
        <v>419</v>
      </c>
      <c r="B20" s="291" t="s">
        <v>708</v>
      </c>
      <c r="C20" s="301">
        <v>12</v>
      </c>
      <c r="D20" s="4"/>
      <c r="E20" s="4"/>
    </row>
    <row r="21" spans="1:5" x14ac:dyDescent="0.2">
      <c r="A21" s="290" t="s">
        <v>420</v>
      </c>
      <c r="B21" s="291" t="s">
        <v>709</v>
      </c>
      <c r="C21" s="301">
        <v>13</v>
      </c>
      <c r="D21" s="4"/>
      <c r="E21" s="4"/>
    </row>
    <row r="22" spans="1:5" x14ac:dyDescent="0.2">
      <c r="A22" s="290" t="s">
        <v>674</v>
      </c>
      <c r="B22" s="291" t="s">
        <v>710</v>
      </c>
      <c r="C22" s="301">
        <v>14</v>
      </c>
      <c r="D22" s="4"/>
      <c r="E22" s="4"/>
    </row>
    <row r="23" spans="1:5" x14ac:dyDescent="0.2">
      <c r="A23" s="290" t="s">
        <v>675</v>
      </c>
      <c r="B23" s="291" t="s">
        <v>711</v>
      </c>
      <c r="C23" s="301">
        <v>15</v>
      </c>
      <c r="D23" s="4"/>
      <c r="E23" s="4"/>
    </row>
    <row r="24" spans="1:5" x14ac:dyDescent="0.2">
      <c r="A24" s="290" t="s">
        <v>676</v>
      </c>
      <c r="B24" s="291" t="s">
        <v>712</v>
      </c>
      <c r="C24" s="301">
        <v>16</v>
      </c>
      <c r="D24" s="4"/>
      <c r="E24" s="4"/>
    </row>
    <row r="25" spans="1:5" x14ac:dyDescent="0.2">
      <c r="A25" s="290" t="s">
        <v>677</v>
      </c>
      <c r="B25" s="291" t="s">
        <v>713</v>
      </c>
      <c r="C25" s="301">
        <v>17</v>
      </c>
      <c r="D25" s="4"/>
      <c r="E25" s="4"/>
    </row>
    <row r="26" spans="1:5" x14ac:dyDescent="0.2">
      <c r="A26" s="290" t="s">
        <v>678</v>
      </c>
      <c r="B26" s="291" t="s">
        <v>714</v>
      </c>
      <c r="C26" s="301">
        <v>18</v>
      </c>
      <c r="D26" s="4"/>
      <c r="E26" s="4"/>
    </row>
    <row r="27" spans="1:5" x14ac:dyDescent="0.2">
      <c r="A27" s="290" t="s">
        <v>679</v>
      </c>
      <c r="B27" s="291" t="s">
        <v>643</v>
      </c>
      <c r="C27" s="301">
        <v>19</v>
      </c>
      <c r="D27" s="4"/>
      <c r="E27" s="4"/>
    </row>
    <row r="28" spans="1:5" x14ac:dyDescent="0.2">
      <c r="A28" s="290" t="s">
        <v>680</v>
      </c>
      <c r="B28" s="291" t="s">
        <v>715</v>
      </c>
      <c r="C28" s="301">
        <v>20</v>
      </c>
      <c r="D28" s="4"/>
      <c r="E28" s="4"/>
    </row>
    <row r="29" spans="1:5" x14ac:dyDescent="0.2">
      <c r="A29" s="290" t="s">
        <v>681</v>
      </c>
      <c r="B29" s="291" t="s">
        <v>716</v>
      </c>
      <c r="C29" s="301">
        <v>21</v>
      </c>
      <c r="D29" s="4"/>
      <c r="E29" s="4"/>
    </row>
    <row r="30" spans="1:5" x14ac:dyDescent="0.2">
      <c r="A30" s="290" t="s">
        <v>682</v>
      </c>
      <c r="B30" s="291" t="s">
        <v>717</v>
      </c>
      <c r="C30" s="301">
        <v>22</v>
      </c>
      <c r="D30" s="4"/>
      <c r="E30" s="4"/>
    </row>
    <row r="31" spans="1:5" x14ac:dyDescent="0.2">
      <c r="A31" s="290" t="s">
        <v>683</v>
      </c>
      <c r="B31" s="291" t="s">
        <v>718</v>
      </c>
      <c r="C31" s="301">
        <v>23</v>
      </c>
      <c r="D31" s="4"/>
      <c r="E31" s="4"/>
    </row>
    <row r="32" spans="1:5" x14ac:dyDescent="0.2">
      <c r="A32" s="290" t="s">
        <v>684</v>
      </c>
      <c r="B32" s="291" t="s">
        <v>719</v>
      </c>
      <c r="C32" s="301">
        <v>24</v>
      </c>
      <c r="D32" s="4"/>
      <c r="E32" s="4"/>
    </row>
    <row r="33" spans="1:5" x14ac:dyDescent="0.2">
      <c r="A33" s="290" t="s">
        <v>685</v>
      </c>
      <c r="B33" s="291" t="s">
        <v>720</v>
      </c>
      <c r="C33" s="301">
        <v>25</v>
      </c>
      <c r="D33" s="4"/>
      <c r="E33" s="4"/>
    </row>
    <row r="34" spans="1:5" x14ac:dyDescent="0.2">
      <c r="A34" s="290" t="s">
        <v>686</v>
      </c>
      <c r="B34" s="291" t="s">
        <v>721</v>
      </c>
      <c r="C34" s="301">
        <v>26</v>
      </c>
      <c r="D34" s="4"/>
      <c r="E34" s="4"/>
    </row>
    <row r="35" spans="1:5" x14ac:dyDescent="0.2">
      <c r="A35" s="297">
        <v>1.3</v>
      </c>
      <c r="B35" s="298" t="s">
        <v>722</v>
      </c>
      <c r="C35" s="299">
        <v>27</v>
      </c>
      <c r="D35" s="286">
        <f>D10-D18</f>
        <v>0</v>
      </c>
      <c r="E35" s="286">
        <f>E10-E18</f>
        <v>0</v>
      </c>
    </row>
    <row r="36" spans="1:5" x14ac:dyDescent="0.2">
      <c r="A36" s="297">
        <v>2</v>
      </c>
      <c r="B36" s="298" t="s">
        <v>723</v>
      </c>
      <c r="C36" s="299">
        <v>28</v>
      </c>
      <c r="D36" s="286"/>
      <c r="E36" s="286"/>
    </row>
    <row r="37" spans="1:5" x14ac:dyDescent="0.2">
      <c r="A37" s="297">
        <v>2.1</v>
      </c>
      <c r="B37" s="298" t="s">
        <v>699</v>
      </c>
      <c r="C37" s="299">
        <v>29</v>
      </c>
      <c r="D37" s="286">
        <f>SUM(D38:D44)</f>
        <v>0</v>
      </c>
      <c r="E37" s="286">
        <f>SUM(E38:E44)</f>
        <v>0</v>
      </c>
    </row>
    <row r="38" spans="1:5" x14ac:dyDescent="0.2">
      <c r="A38" s="290" t="s">
        <v>448</v>
      </c>
      <c r="B38" s="291" t="s">
        <v>724</v>
      </c>
      <c r="C38" s="301">
        <v>30</v>
      </c>
      <c r="D38" s="4"/>
      <c r="E38" s="4"/>
    </row>
    <row r="39" spans="1:5" x14ac:dyDescent="0.2">
      <c r="A39" s="290" t="s">
        <v>453</v>
      </c>
      <c r="B39" s="291" t="s">
        <v>725</v>
      </c>
      <c r="C39" s="301">
        <v>31</v>
      </c>
      <c r="D39" s="4"/>
      <c r="E39" s="4"/>
    </row>
    <row r="40" spans="1:5" x14ac:dyDescent="0.2">
      <c r="A40" s="290" t="s">
        <v>461</v>
      </c>
      <c r="B40" s="291" t="s">
        <v>726</v>
      </c>
      <c r="C40" s="301">
        <v>32</v>
      </c>
      <c r="D40" s="4"/>
      <c r="E40" s="4"/>
    </row>
    <row r="41" spans="1:5" x14ac:dyDescent="0.2">
      <c r="A41" s="290" t="s">
        <v>474</v>
      </c>
      <c r="B41" s="291" t="s">
        <v>727</v>
      </c>
      <c r="C41" s="301">
        <v>33</v>
      </c>
      <c r="D41" s="4"/>
      <c r="E41" s="4"/>
    </row>
    <row r="42" spans="1:5" x14ac:dyDescent="0.2">
      <c r="A42" s="290" t="s">
        <v>475</v>
      </c>
      <c r="B42" s="291" t="s">
        <v>728</v>
      </c>
      <c r="C42" s="301">
        <v>34</v>
      </c>
      <c r="D42" s="4"/>
      <c r="E42" s="4"/>
    </row>
    <row r="43" spans="1:5" x14ac:dyDescent="0.2">
      <c r="A43" s="290" t="s">
        <v>476</v>
      </c>
      <c r="B43" s="291" t="s">
        <v>729</v>
      </c>
      <c r="C43" s="301">
        <v>35</v>
      </c>
      <c r="D43" s="4"/>
      <c r="E43" s="4"/>
    </row>
    <row r="44" spans="1:5" x14ac:dyDescent="0.2">
      <c r="A44" s="290" t="s">
        <v>477</v>
      </c>
      <c r="B44" s="291" t="s">
        <v>730</v>
      </c>
      <c r="C44" s="301">
        <v>36</v>
      </c>
      <c r="D44" s="4"/>
      <c r="E44" s="4"/>
    </row>
    <row r="45" spans="1:5" x14ac:dyDescent="0.2">
      <c r="A45" s="297">
        <v>2.2000000000000002</v>
      </c>
      <c r="B45" s="298" t="s">
        <v>707</v>
      </c>
      <c r="C45" s="299">
        <v>37</v>
      </c>
      <c r="D45" s="286">
        <f>SUM(D46:D50)</f>
        <v>0</v>
      </c>
      <c r="E45" s="286">
        <f>SUM(E46:E50)</f>
        <v>0</v>
      </c>
    </row>
    <row r="46" spans="1:5" x14ac:dyDescent="0.2">
      <c r="A46" s="290" t="s">
        <v>479</v>
      </c>
      <c r="B46" s="291" t="s">
        <v>731</v>
      </c>
      <c r="C46" s="301">
        <v>38</v>
      </c>
      <c r="D46" s="4"/>
      <c r="E46" s="4"/>
    </row>
    <row r="47" spans="1:5" x14ac:dyDescent="0.2">
      <c r="A47" s="290" t="s">
        <v>480</v>
      </c>
      <c r="B47" s="291" t="s">
        <v>732</v>
      </c>
      <c r="C47" s="301">
        <v>39</v>
      </c>
      <c r="D47" s="4"/>
      <c r="E47" s="4"/>
    </row>
    <row r="48" spans="1:5" x14ac:dyDescent="0.2">
      <c r="A48" s="290" t="s">
        <v>481</v>
      </c>
      <c r="B48" s="291" t="s">
        <v>733</v>
      </c>
      <c r="C48" s="301">
        <v>40</v>
      </c>
      <c r="D48" s="4"/>
      <c r="E48" s="4"/>
    </row>
    <row r="49" spans="1:5" x14ac:dyDescent="0.2">
      <c r="A49" s="290" t="s">
        <v>482</v>
      </c>
      <c r="B49" s="291" t="s">
        <v>734</v>
      </c>
      <c r="C49" s="301">
        <v>41</v>
      </c>
      <c r="D49" s="4"/>
      <c r="E49" s="4"/>
    </row>
    <row r="50" spans="1:5" x14ac:dyDescent="0.2">
      <c r="A50" s="290" t="s">
        <v>483</v>
      </c>
      <c r="B50" s="291" t="s">
        <v>735</v>
      </c>
      <c r="C50" s="301">
        <v>42</v>
      </c>
      <c r="D50" s="4" t="s">
        <v>0</v>
      </c>
      <c r="E50" s="4" t="s">
        <v>0</v>
      </c>
    </row>
    <row r="51" spans="1:5" x14ac:dyDescent="0.2">
      <c r="A51" s="297">
        <v>2.2999999999999998</v>
      </c>
      <c r="B51" s="298" t="s">
        <v>736</v>
      </c>
      <c r="C51" s="299">
        <v>43</v>
      </c>
      <c r="D51" s="286">
        <f>D37-D45</f>
        <v>0</v>
      </c>
      <c r="E51" s="286">
        <f>E37-E45</f>
        <v>0</v>
      </c>
    </row>
    <row r="52" spans="1:5" x14ac:dyDescent="0.2">
      <c r="A52" s="297">
        <v>3</v>
      </c>
      <c r="B52" s="298" t="s">
        <v>737</v>
      </c>
      <c r="C52" s="299">
        <v>44</v>
      </c>
      <c r="D52" s="286"/>
      <c r="E52" s="286"/>
    </row>
    <row r="53" spans="1:5" x14ac:dyDescent="0.2">
      <c r="A53" s="297">
        <v>3.1</v>
      </c>
      <c r="B53" s="298" t="s">
        <v>699</v>
      </c>
      <c r="C53" s="299">
        <v>45</v>
      </c>
      <c r="D53" s="286">
        <f>SUM(D54:D57)</f>
        <v>0</v>
      </c>
      <c r="E53" s="286">
        <f>SUM(E54:E57)</f>
        <v>0</v>
      </c>
    </row>
    <row r="54" spans="1:5" x14ac:dyDescent="0.2">
      <c r="A54" s="290" t="s">
        <v>687</v>
      </c>
      <c r="B54" s="291" t="s">
        <v>738</v>
      </c>
      <c r="C54" s="301">
        <v>46</v>
      </c>
      <c r="D54" s="4" t="s">
        <v>0</v>
      </c>
      <c r="E54" s="4" t="s">
        <v>0</v>
      </c>
    </row>
    <row r="55" spans="1:5" x14ac:dyDescent="0.2">
      <c r="A55" s="290" t="s">
        <v>688</v>
      </c>
      <c r="B55" s="291" t="s">
        <v>739</v>
      </c>
      <c r="C55" s="301">
        <v>47</v>
      </c>
      <c r="D55" s="4" t="s">
        <v>0</v>
      </c>
      <c r="E55" s="4" t="s">
        <v>0</v>
      </c>
    </row>
    <row r="56" spans="1:5" x14ac:dyDescent="0.2">
      <c r="A56" s="290" t="s">
        <v>689</v>
      </c>
      <c r="B56" s="291" t="s">
        <v>740</v>
      </c>
      <c r="C56" s="301">
        <v>48</v>
      </c>
      <c r="D56" s="4" t="s">
        <v>0</v>
      </c>
      <c r="E56" s="4" t="s">
        <v>0</v>
      </c>
    </row>
    <row r="57" spans="1:5" x14ac:dyDescent="0.2">
      <c r="A57" s="290" t="s">
        <v>690</v>
      </c>
      <c r="B57" s="291" t="s">
        <v>215</v>
      </c>
      <c r="C57" s="301">
        <v>49</v>
      </c>
      <c r="D57" s="4"/>
      <c r="E57" s="4"/>
    </row>
    <row r="58" spans="1:5" x14ac:dyDescent="0.2">
      <c r="A58" s="297">
        <v>3.2</v>
      </c>
      <c r="B58" s="298" t="s">
        <v>707</v>
      </c>
      <c r="C58" s="299">
        <v>50</v>
      </c>
      <c r="D58" s="286">
        <f>SUM(D59:D63)</f>
        <v>0</v>
      </c>
      <c r="E58" s="286">
        <f>SUM(E59:E63)</f>
        <v>0</v>
      </c>
    </row>
    <row r="59" spans="1:5" x14ac:dyDescent="0.2">
      <c r="A59" s="290" t="s">
        <v>691</v>
      </c>
      <c r="B59" s="291" t="s">
        <v>741</v>
      </c>
      <c r="C59" s="301">
        <v>51</v>
      </c>
      <c r="D59" s="4" t="s">
        <v>0</v>
      </c>
      <c r="E59" s="4" t="s">
        <v>0</v>
      </c>
    </row>
    <row r="60" spans="1:5" x14ac:dyDescent="0.2">
      <c r="A60" s="290" t="s">
        <v>692</v>
      </c>
      <c r="B60" s="291" t="s">
        <v>742</v>
      </c>
      <c r="C60" s="301">
        <v>52</v>
      </c>
      <c r="D60" s="4" t="s">
        <v>0</v>
      </c>
      <c r="E60" s="4" t="s">
        <v>0</v>
      </c>
    </row>
    <row r="61" spans="1:5" x14ac:dyDescent="0.2">
      <c r="A61" s="290" t="s">
        <v>693</v>
      </c>
      <c r="B61" s="291" t="s">
        <v>743</v>
      </c>
      <c r="C61" s="301">
        <v>53</v>
      </c>
      <c r="D61" s="4" t="s">
        <v>0</v>
      </c>
      <c r="E61" s="4" t="s">
        <v>0</v>
      </c>
    </row>
    <row r="62" spans="1:5" x14ac:dyDescent="0.2">
      <c r="A62" s="290" t="s">
        <v>694</v>
      </c>
      <c r="B62" s="291" t="s">
        <v>744</v>
      </c>
      <c r="C62" s="301">
        <v>54</v>
      </c>
      <c r="D62" s="4" t="s">
        <v>0</v>
      </c>
      <c r="E62" s="4" t="s">
        <v>0</v>
      </c>
    </row>
    <row r="63" spans="1:5" x14ac:dyDescent="0.2">
      <c r="A63" s="290" t="s">
        <v>695</v>
      </c>
      <c r="B63" s="291" t="s">
        <v>215</v>
      </c>
      <c r="C63" s="301">
        <v>55</v>
      </c>
      <c r="D63" s="4"/>
      <c r="E63" s="4" t="s">
        <v>0</v>
      </c>
    </row>
    <row r="64" spans="1:5" x14ac:dyDescent="0.2">
      <c r="A64" s="297">
        <v>3.3</v>
      </c>
      <c r="B64" s="298" t="s">
        <v>745</v>
      </c>
      <c r="C64" s="299">
        <v>56</v>
      </c>
      <c r="D64" s="286">
        <f>D53-D58</f>
        <v>0</v>
      </c>
      <c r="E64" s="286">
        <f>E53-E58</f>
        <v>0</v>
      </c>
    </row>
    <row r="65" spans="1:5" x14ac:dyDescent="0.2">
      <c r="A65" s="297">
        <v>4</v>
      </c>
      <c r="B65" s="298" t="s">
        <v>746</v>
      </c>
      <c r="C65" s="299">
        <v>57</v>
      </c>
      <c r="D65" s="286">
        <f>D64+D51+D35</f>
        <v>0</v>
      </c>
      <c r="E65" s="286">
        <f>E64+E51+E35</f>
        <v>0</v>
      </c>
    </row>
    <row r="66" spans="1:5" x14ac:dyDescent="0.2">
      <c r="A66" s="297">
        <v>5</v>
      </c>
      <c r="B66" s="300" t="s">
        <v>747</v>
      </c>
      <c r="C66" s="299">
        <v>58</v>
      </c>
      <c r="D66" s="4"/>
      <c r="E66" s="286">
        <f>D67</f>
        <v>0</v>
      </c>
    </row>
    <row r="67" spans="1:5" x14ac:dyDescent="0.2">
      <c r="A67" s="297">
        <v>6</v>
      </c>
      <c r="B67" s="298" t="s">
        <v>748</v>
      </c>
      <c r="C67" s="299">
        <v>59</v>
      </c>
      <c r="D67" s="286">
        <f>D65+D66</f>
        <v>0</v>
      </c>
      <c r="E67" s="286">
        <f>E65+E66</f>
        <v>0</v>
      </c>
    </row>
    <row r="69" spans="1:5" x14ac:dyDescent="0.2">
      <c r="D69" s="288">
        <f>D67-i.04119!D16</f>
        <v>0</v>
      </c>
      <c r="E69" s="288">
        <f>E67-i.04119!E16</f>
        <v>0</v>
      </c>
    </row>
    <row r="70" spans="1:5" x14ac:dyDescent="0.2">
      <c r="B70" s="6" t="s">
        <v>398</v>
      </c>
      <c r="C70" s="273"/>
      <c r="D70" s="8"/>
      <c r="E70" s="8"/>
    </row>
    <row r="71" spans="1:5" x14ac:dyDescent="0.2">
      <c r="B71" s="9"/>
      <c r="C71" s="273"/>
      <c r="D71" s="8"/>
      <c r="E71" s="8"/>
    </row>
    <row r="72" spans="1:5" x14ac:dyDescent="0.2">
      <c r="B72" s="9" t="s">
        <v>399</v>
      </c>
      <c r="C72" s="273"/>
      <c r="D72" s="8"/>
      <c r="E72" s="8"/>
    </row>
    <row r="73" spans="1:5" x14ac:dyDescent="0.2">
      <c r="B73" s="9"/>
      <c r="C73" s="273"/>
      <c r="D73" s="8"/>
      <c r="E73" s="8"/>
    </row>
    <row r="74" spans="1:5" x14ac:dyDescent="0.2">
      <c r="B74" s="10" t="s">
        <v>400</v>
      </c>
      <c r="C74" s="479" t="s">
        <v>401</v>
      </c>
      <c r="D74" s="479"/>
      <c r="E74" s="8" t="s">
        <v>402</v>
      </c>
    </row>
    <row r="75" spans="1:5" x14ac:dyDescent="0.2">
      <c r="B75" s="9"/>
      <c r="C75" s="479"/>
      <c r="D75" s="479"/>
      <c r="E75" s="8"/>
    </row>
    <row r="76" spans="1:5" x14ac:dyDescent="0.2">
      <c r="B76" s="10" t="s">
        <v>403</v>
      </c>
      <c r="C76" s="479" t="s">
        <v>404</v>
      </c>
      <c r="D76" s="479"/>
      <c r="E76" s="8" t="s">
        <v>405</v>
      </c>
    </row>
    <row r="77" spans="1:5" x14ac:dyDescent="0.2">
      <c r="B77" s="9"/>
      <c r="C77" s="479"/>
      <c r="D77" s="479"/>
      <c r="E77" s="8"/>
    </row>
    <row r="78" spans="1:5" x14ac:dyDescent="0.2">
      <c r="B78" s="10" t="s">
        <v>406</v>
      </c>
      <c r="C78" s="479" t="s">
        <v>401</v>
      </c>
      <c r="D78" s="479"/>
      <c r="E78" s="8" t="s">
        <v>405</v>
      </c>
    </row>
  </sheetData>
  <sheetProtection password="CA9F" sheet="1" objects="1" scenarios="1"/>
  <mergeCells count="7">
    <mergeCell ref="C78:D78"/>
    <mergeCell ref="D5:E5"/>
    <mergeCell ref="B3:D3"/>
    <mergeCell ref="C74:D74"/>
    <mergeCell ref="C75:D75"/>
    <mergeCell ref="C76:D76"/>
    <mergeCell ref="C77:D77"/>
  </mergeCells>
  <dataValidations count="1">
    <dataValidation type="whole" allowBlank="1" showInputMessage="1" showErrorMessage="1" sqref="D6:E6" xr:uid="{76A12784-4AA4-4486-8BC9-E6DE86537E10}">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8"/>
  <sheetViews>
    <sheetView zoomScaleNormal="100" zoomScalePageLayoutView="60" workbookViewId="0">
      <selection activeCell="H32" sqref="H32"/>
    </sheetView>
  </sheetViews>
  <sheetFormatPr defaultRowHeight="12.75" x14ac:dyDescent="0.2"/>
  <cols>
    <col min="1" max="1" width="11.5703125" style="287"/>
    <col min="2" max="2" width="27.42578125" style="287"/>
    <col min="3" max="3" width="9.140625" style="287"/>
    <col min="4" max="9" width="21.140625" style="287" customWidth="1"/>
    <col min="10" max="1026" width="11.5703125" style="287"/>
    <col min="1027" max="16384" width="9.140625" style="287"/>
  </cols>
  <sheetData>
    <row r="1" spans="1:9" ht="12.75" customHeight="1" x14ac:dyDescent="0.2">
      <c r="A1" s="293"/>
      <c r="B1" s="295"/>
      <c r="C1" s="295"/>
      <c r="D1" s="293"/>
      <c r="E1" s="293"/>
      <c r="F1" s="293"/>
      <c r="G1" s="293"/>
      <c r="H1" s="535" t="s">
        <v>663</v>
      </c>
      <c r="I1" s="535"/>
    </row>
    <row r="2" spans="1:9" ht="33.75" customHeight="1" x14ac:dyDescent="0.2">
      <c r="A2" s="293"/>
      <c r="B2" s="293"/>
      <c r="C2" s="293"/>
      <c r="D2" s="293"/>
      <c r="E2" s="293"/>
      <c r="F2" s="293"/>
      <c r="G2" s="293"/>
      <c r="H2" s="535"/>
      <c r="I2" s="535"/>
    </row>
    <row r="3" spans="1:9" x14ac:dyDescent="0.2">
      <c r="A3" s="293"/>
      <c r="B3" s="293"/>
      <c r="C3" s="293"/>
      <c r="D3" s="294" t="s">
        <v>664</v>
      </c>
      <c r="E3" s="294"/>
      <c r="F3" s="294"/>
      <c r="G3" s="293"/>
      <c r="H3" s="293"/>
      <c r="I3" s="293"/>
    </row>
    <row r="4" spans="1:9" ht="25.5" x14ac:dyDescent="0.2">
      <c r="A4" s="505" t="s">
        <v>665</v>
      </c>
      <c r="B4" s="505"/>
      <c r="C4" s="295"/>
      <c r="D4" s="293"/>
      <c r="E4" s="293"/>
      <c r="F4" s="293"/>
      <c r="G4" s="293"/>
      <c r="H4" s="293"/>
      <c r="I4" s="263" t="s">
        <v>620</v>
      </c>
    </row>
    <row r="5" spans="1:9" x14ac:dyDescent="0.2">
      <c r="A5" s="293"/>
      <c r="B5" s="293"/>
      <c r="C5" s="293"/>
      <c r="D5" s="293"/>
      <c r="E5" s="293"/>
      <c r="F5" s="293"/>
      <c r="G5" s="293"/>
      <c r="H5" s="293"/>
      <c r="I5" s="264" t="s">
        <v>271</v>
      </c>
    </row>
    <row r="6" spans="1:9" ht="38.25" x14ac:dyDescent="0.2">
      <c r="A6" s="297"/>
      <c r="B6" s="265" t="s">
        <v>1</v>
      </c>
      <c r="C6" s="265" t="s">
        <v>408</v>
      </c>
      <c r="D6" s="265" t="s">
        <v>241</v>
      </c>
      <c r="E6" s="265" t="s">
        <v>242</v>
      </c>
      <c r="F6" s="265" t="s">
        <v>243</v>
      </c>
      <c r="G6" s="265" t="s">
        <v>244</v>
      </c>
      <c r="H6" s="265" t="s">
        <v>245</v>
      </c>
      <c r="I6" s="152" t="s">
        <v>81</v>
      </c>
    </row>
    <row r="7" spans="1:9" x14ac:dyDescent="0.2">
      <c r="A7" s="297" t="s">
        <v>275</v>
      </c>
      <c r="B7" s="265" t="s">
        <v>276</v>
      </c>
      <c r="C7" s="265" t="s">
        <v>409</v>
      </c>
      <c r="D7" s="265">
        <v>1</v>
      </c>
      <c r="E7" s="265">
        <v>2</v>
      </c>
      <c r="F7" s="265">
        <v>3</v>
      </c>
      <c r="G7" s="265">
        <v>4</v>
      </c>
      <c r="H7" s="265">
        <v>5</v>
      </c>
      <c r="I7" s="265">
        <v>6</v>
      </c>
    </row>
    <row r="8" spans="1:9" x14ac:dyDescent="0.2">
      <c r="A8" s="290">
        <v>2.1</v>
      </c>
      <c r="B8" s="291" t="s">
        <v>222</v>
      </c>
      <c r="C8" s="305">
        <v>1</v>
      </c>
      <c r="D8" s="4"/>
      <c r="E8" s="4"/>
      <c r="F8" s="4"/>
      <c r="G8" s="4"/>
      <c r="H8" s="4" t="s">
        <v>0</v>
      </c>
      <c r="I8" s="4" t="s">
        <v>0</v>
      </c>
    </row>
    <row r="9" spans="1:9" x14ac:dyDescent="0.2">
      <c r="A9" s="290">
        <v>2.2000000000000002</v>
      </c>
      <c r="B9" s="291" t="s">
        <v>659</v>
      </c>
      <c r="C9" s="305">
        <v>2</v>
      </c>
      <c r="D9" s="4"/>
      <c r="E9" s="4"/>
      <c r="F9" s="4"/>
      <c r="G9" s="4"/>
      <c r="H9" s="4"/>
      <c r="I9" s="4"/>
    </row>
    <row r="10" spans="1:9" x14ac:dyDescent="0.2">
      <c r="A10" s="290">
        <v>2.2999999999999998</v>
      </c>
      <c r="B10" s="291" t="s">
        <v>223</v>
      </c>
      <c r="C10" s="305">
        <v>3</v>
      </c>
      <c r="D10" s="4" t="s">
        <v>1</v>
      </c>
      <c r="E10" s="4" t="s">
        <v>0</v>
      </c>
      <c r="F10" s="4" t="s">
        <v>0</v>
      </c>
      <c r="G10" s="4" t="s">
        <v>0</v>
      </c>
      <c r="H10" s="4" t="s">
        <v>0</v>
      </c>
      <c r="I10" s="4" t="s">
        <v>0</v>
      </c>
    </row>
    <row r="11" spans="1:9" x14ac:dyDescent="0.2">
      <c r="A11" s="290">
        <v>2.4</v>
      </c>
      <c r="B11" s="291" t="s">
        <v>659</v>
      </c>
      <c r="C11" s="305">
        <v>4</v>
      </c>
      <c r="D11" s="4"/>
      <c r="E11" s="4"/>
      <c r="F11" s="4"/>
      <c r="G11" s="4"/>
      <c r="H11" s="4"/>
      <c r="I11" s="4"/>
    </row>
    <row r="12" spans="1:9" x14ac:dyDescent="0.2">
      <c r="A12" s="290">
        <v>2.5</v>
      </c>
      <c r="B12" s="291" t="s">
        <v>224</v>
      </c>
      <c r="C12" s="305">
        <v>5</v>
      </c>
      <c r="D12" s="4" t="s">
        <v>0</v>
      </c>
      <c r="E12" s="4" t="s">
        <v>0</v>
      </c>
      <c r="F12" s="4" t="s">
        <v>0</v>
      </c>
      <c r="G12" s="4" t="s">
        <v>0</v>
      </c>
      <c r="H12" s="4" t="s">
        <v>0</v>
      </c>
      <c r="I12" s="4" t="s">
        <v>0</v>
      </c>
    </row>
    <row r="13" spans="1:9" x14ac:dyDescent="0.2">
      <c r="A13" s="290">
        <v>2.6</v>
      </c>
      <c r="B13" s="291" t="s">
        <v>225</v>
      </c>
      <c r="C13" s="305">
        <v>6</v>
      </c>
      <c r="D13" s="4" t="s">
        <v>0</v>
      </c>
      <c r="E13" s="4" t="s">
        <v>0</v>
      </c>
      <c r="F13" s="4" t="s">
        <v>0</v>
      </c>
      <c r="G13" s="4" t="s">
        <v>0</v>
      </c>
      <c r="H13" s="4" t="s">
        <v>0</v>
      </c>
      <c r="I13" s="4" t="s">
        <v>0</v>
      </c>
    </row>
    <row r="14" spans="1:9" x14ac:dyDescent="0.2">
      <c r="A14" s="290">
        <v>2.7</v>
      </c>
      <c r="B14" s="291" t="s">
        <v>226</v>
      </c>
      <c r="C14" s="305">
        <v>7</v>
      </c>
      <c r="D14" s="4" t="s">
        <v>0</v>
      </c>
      <c r="E14" s="4" t="s">
        <v>0</v>
      </c>
      <c r="F14" s="4" t="s">
        <v>0</v>
      </c>
      <c r="G14" s="4" t="s">
        <v>0</v>
      </c>
      <c r="H14" s="4" t="s">
        <v>0</v>
      </c>
      <c r="I14" s="4" t="s">
        <v>0</v>
      </c>
    </row>
    <row r="15" spans="1:9" x14ac:dyDescent="0.2">
      <c r="A15" s="290">
        <v>2.8</v>
      </c>
      <c r="B15" s="291" t="s">
        <v>227</v>
      </c>
      <c r="C15" s="305">
        <v>8</v>
      </c>
      <c r="D15" s="4" t="s">
        <v>0</v>
      </c>
      <c r="E15" s="4" t="s">
        <v>0</v>
      </c>
      <c r="F15" s="4" t="s">
        <v>0</v>
      </c>
      <c r="G15" s="4" t="s">
        <v>0</v>
      </c>
      <c r="H15" s="4" t="s">
        <v>0</v>
      </c>
      <c r="I15" s="4" t="s">
        <v>0</v>
      </c>
    </row>
    <row r="16" spans="1:9" x14ac:dyDescent="0.2">
      <c r="A16" s="550" t="s">
        <v>32</v>
      </c>
      <c r="B16" s="550"/>
      <c r="C16" s="374">
        <v>9</v>
      </c>
      <c r="D16" s="312">
        <f>SUM(D8:D15)-D9-D11</f>
        <v>0</v>
      </c>
      <c r="E16" s="312">
        <f t="shared" ref="E16:H16" si="0">SUM(E8:E15)-E9-E11</f>
        <v>0</v>
      </c>
      <c r="F16" s="312">
        <f t="shared" si="0"/>
        <v>0</v>
      </c>
      <c r="G16" s="312">
        <f t="shared" si="0"/>
        <v>0</v>
      </c>
      <c r="H16" s="312">
        <f t="shared" si="0"/>
        <v>0</v>
      </c>
      <c r="I16" s="312">
        <f>SUM(I8:I15)-I9-I11</f>
        <v>0</v>
      </c>
    </row>
    <row r="17" spans="1:9" x14ac:dyDescent="0.2">
      <c r="A17" s="567" t="s">
        <v>661</v>
      </c>
      <c r="B17" s="567"/>
      <c r="C17" s="373">
        <v>10</v>
      </c>
      <c r="D17" s="302"/>
      <c r="E17" s="302"/>
      <c r="F17" s="302"/>
      <c r="G17" s="302"/>
      <c r="H17" s="302"/>
      <c r="I17" s="302"/>
    </row>
    <row r="18" spans="1:9" x14ac:dyDescent="0.2">
      <c r="C18" s="372"/>
    </row>
    <row r="20" spans="1:9" x14ac:dyDescent="0.2">
      <c r="B20" s="6" t="s">
        <v>398</v>
      </c>
      <c r="C20" s="259"/>
      <c r="D20" s="8"/>
      <c r="E20" s="8"/>
    </row>
    <row r="21" spans="1:9" x14ac:dyDescent="0.2">
      <c r="B21" s="9"/>
      <c r="C21" s="259"/>
      <c r="D21" s="8"/>
      <c r="E21" s="8"/>
    </row>
    <row r="22" spans="1:9" x14ac:dyDescent="0.2">
      <c r="B22" s="9" t="s">
        <v>399</v>
      </c>
      <c r="C22" s="259"/>
      <c r="D22" s="8"/>
      <c r="E22" s="8"/>
    </row>
    <row r="23" spans="1:9" x14ac:dyDescent="0.2">
      <c r="B23" s="9"/>
      <c r="C23" s="259"/>
      <c r="D23" s="8"/>
      <c r="E23" s="8"/>
    </row>
    <row r="24" spans="1:9" x14ac:dyDescent="0.2">
      <c r="B24" s="10" t="s">
        <v>400</v>
      </c>
      <c r="C24" s="479" t="s">
        <v>401</v>
      </c>
      <c r="D24" s="479"/>
      <c r="E24" s="8" t="s">
        <v>402</v>
      </c>
    </row>
    <row r="25" spans="1:9" x14ac:dyDescent="0.2">
      <c r="B25" s="9"/>
      <c r="C25" s="479"/>
      <c r="D25" s="479"/>
      <c r="E25" s="8"/>
    </row>
    <row r="26" spans="1:9" x14ac:dyDescent="0.2">
      <c r="B26" s="10" t="s">
        <v>403</v>
      </c>
      <c r="C26" s="479" t="s">
        <v>404</v>
      </c>
      <c r="D26" s="479"/>
      <c r="E26" s="8" t="s">
        <v>405</v>
      </c>
    </row>
    <row r="27" spans="1:9" x14ac:dyDescent="0.2">
      <c r="B27" s="9"/>
      <c r="C27" s="479"/>
      <c r="D27" s="479"/>
      <c r="E27" s="8"/>
    </row>
    <row r="28" spans="1:9" x14ac:dyDescent="0.2">
      <c r="B28" s="10" t="s">
        <v>406</v>
      </c>
      <c r="C28" s="479" t="s">
        <v>401</v>
      </c>
      <c r="D28" s="479"/>
      <c r="E28" s="8" t="s">
        <v>405</v>
      </c>
    </row>
  </sheetData>
  <sheetProtection password="CA9F" sheet="1" objects="1" scenarios="1"/>
  <mergeCells count="9">
    <mergeCell ref="C28:D28"/>
    <mergeCell ref="A4:B4"/>
    <mergeCell ref="H1:I2"/>
    <mergeCell ref="A16:B16"/>
    <mergeCell ref="A17:B17"/>
    <mergeCell ref="C24:D24"/>
    <mergeCell ref="C25:D25"/>
    <mergeCell ref="C26:D26"/>
    <mergeCell ref="C27:D27"/>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32"/>
  <sheetViews>
    <sheetView zoomScaleNormal="100" zoomScalePageLayoutView="60" workbookViewId="0">
      <selection activeCell="J31" sqref="J31"/>
    </sheetView>
  </sheetViews>
  <sheetFormatPr defaultRowHeight="12.75" x14ac:dyDescent="0.2"/>
  <cols>
    <col min="1" max="1" width="11.5703125" style="287"/>
    <col min="2" max="2" width="26.42578125" style="287"/>
    <col min="3" max="3" width="9.140625" style="287"/>
    <col min="4" max="10" width="13.85546875" style="287" customWidth="1"/>
    <col min="11" max="1026" width="11.5703125" style="287"/>
    <col min="1027" max="16384" width="9.140625" style="287"/>
  </cols>
  <sheetData>
    <row r="1" spans="1:10" x14ac:dyDescent="0.2">
      <c r="A1" s="293"/>
      <c r="B1" s="293"/>
      <c r="C1" s="293"/>
      <c r="D1" s="293"/>
      <c r="E1" s="293"/>
      <c r="F1" s="293"/>
      <c r="G1" s="293"/>
      <c r="H1" s="293"/>
      <c r="I1" s="293"/>
      <c r="J1" s="293"/>
    </row>
    <row r="2" spans="1:10" x14ac:dyDescent="0.2">
      <c r="A2" s="293"/>
      <c r="B2" s="295"/>
      <c r="C2" s="295"/>
      <c r="D2" s="293"/>
      <c r="E2" s="293"/>
      <c r="F2" s="293"/>
      <c r="G2" s="293"/>
      <c r="H2" s="293"/>
      <c r="I2" s="293"/>
      <c r="J2" s="293"/>
    </row>
    <row r="3" spans="1:10" x14ac:dyDescent="0.2">
      <c r="A3" s="293"/>
      <c r="B3" s="295"/>
      <c r="C3" s="295"/>
      <c r="D3" s="293"/>
      <c r="E3" s="293"/>
      <c r="F3" s="293"/>
      <c r="G3" s="293"/>
      <c r="H3" s="293"/>
      <c r="I3" s="293"/>
      <c r="J3" s="293"/>
    </row>
    <row r="4" spans="1:10" x14ac:dyDescent="0.2">
      <c r="A4" s="293"/>
      <c r="B4" s="295"/>
      <c r="C4" s="295"/>
      <c r="D4" s="293"/>
      <c r="E4" s="293"/>
      <c r="F4" s="293"/>
      <c r="G4" s="293"/>
      <c r="H4" s="293"/>
      <c r="I4" s="293"/>
      <c r="J4" s="293"/>
    </row>
    <row r="5" spans="1:10" x14ac:dyDescent="0.2">
      <c r="A5" s="293"/>
      <c r="B5" s="295"/>
      <c r="C5" s="295"/>
      <c r="D5" s="293"/>
      <c r="E5" s="293"/>
      <c r="F5" s="293"/>
      <c r="G5" s="293"/>
      <c r="H5" s="293"/>
      <c r="I5" s="293"/>
      <c r="J5" s="293"/>
    </row>
    <row r="6" spans="1:10" ht="12.75" customHeight="1" x14ac:dyDescent="0.2">
      <c r="A6" s="293"/>
      <c r="B6" s="295"/>
      <c r="C6" s="295"/>
      <c r="D6" s="293"/>
      <c r="E6" s="293"/>
      <c r="F6" s="293"/>
      <c r="G6" s="293"/>
      <c r="H6" s="535" t="s">
        <v>667</v>
      </c>
      <c r="I6" s="535"/>
      <c r="J6" s="535"/>
    </row>
    <row r="7" spans="1:10" x14ac:dyDescent="0.2">
      <c r="A7" s="293"/>
      <c r="B7" s="293"/>
      <c r="C7" s="293"/>
      <c r="D7" s="293"/>
      <c r="E7" s="293"/>
      <c r="F7" s="293"/>
      <c r="G7" s="293"/>
      <c r="H7" s="535"/>
      <c r="I7" s="535"/>
      <c r="J7" s="535"/>
    </row>
    <row r="8" spans="1:10" x14ac:dyDescent="0.2">
      <c r="A8" s="293"/>
      <c r="B8" s="293"/>
      <c r="C8" s="293"/>
      <c r="D8" s="294" t="s">
        <v>666</v>
      </c>
      <c r="E8" s="293"/>
      <c r="F8" s="293"/>
      <c r="G8" s="293"/>
      <c r="H8" s="293"/>
      <c r="I8" s="293"/>
      <c r="J8" s="293"/>
    </row>
    <row r="9" spans="1:10" ht="22.5" customHeight="1" x14ac:dyDescent="0.2">
      <c r="A9" s="505" t="s">
        <v>665</v>
      </c>
      <c r="B9" s="505"/>
      <c r="C9" s="295"/>
      <c r="D9" s="293"/>
      <c r="E9" s="293"/>
      <c r="F9" s="293"/>
      <c r="G9" s="293"/>
      <c r="H9" s="293"/>
      <c r="I9" s="533" t="s">
        <v>620</v>
      </c>
      <c r="J9" s="533"/>
    </row>
    <row r="10" spans="1:10" ht="12.75" customHeight="1" x14ac:dyDescent="0.2">
      <c r="A10" s="293"/>
      <c r="B10" s="293"/>
      <c r="C10" s="293"/>
      <c r="D10" s="293"/>
      <c r="E10" s="293"/>
      <c r="F10" s="293"/>
      <c r="G10" s="293"/>
      <c r="H10" s="293"/>
      <c r="I10" s="568" t="s">
        <v>271</v>
      </c>
      <c r="J10" s="568"/>
    </row>
    <row r="11" spans="1:10" ht="76.5" x14ac:dyDescent="0.2">
      <c r="A11" s="297" t="s">
        <v>407</v>
      </c>
      <c r="B11" s="265" t="s">
        <v>1</v>
      </c>
      <c r="C11" s="265" t="s">
        <v>408</v>
      </c>
      <c r="D11" s="265" t="s">
        <v>246</v>
      </c>
      <c r="E11" s="265" t="s">
        <v>247</v>
      </c>
      <c r="F11" s="265" t="s">
        <v>248</v>
      </c>
      <c r="G11" s="265" t="s">
        <v>249</v>
      </c>
      <c r="H11" s="265" t="s">
        <v>250</v>
      </c>
      <c r="I11" s="265" t="s">
        <v>251</v>
      </c>
      <c r="J11" s="265" t="s">
        <v>215</v>
      </c>
    </row>
    <row r="12" spans="1:10" x14ac:dyDescent="0.2">
      <c r="A12" s="297" t="s">
        <v>275</v>
      </c>
      <c r="B12" s="265" t="s">
        <v>276</v>
      </c>
      <c r="C12" s="265" t="s">
        <v>409</v>
      </c>
      <c r="D12" s="265">
        <v>1</v>
      </c>
      <c r="E12" s="265">
        <v>2</v>
      </c>
      <c r="F12" s="265">
        <v>3</v>
      </c>
      <c r="G12" s="265">
        <v>4</v>
      </c>
      <c r="H12" s="265">
        <v>5</v>
      </c>
      <c r="I12" s="265">
        <v>6</v>
      </c>
      <c r="J12" s="265">
        <v>7</v>
      </c>
    </row>
    <row r="13" spans="1:10" x14ac:dyDescent="0.2">
      <c r="A13" s="290">
        <v>2.1</v>
      </c>
      <c r="B13" s="291" t="s">
        <v>222</v>
      </c>
      <c r="C13" s="376">
        <v>1</v>
      </c>
      <c r="D13" s="4"/>
      <c r="E13" s="4"/>
      <c r="F13" s="4"/>
      <c r="G13" s="4"/>
      <c r="H13" s="4"/>
      <c r="I13" s="4"/>
      <c r="J13" s="4"/>
    </row>
    <row r="14" spans="1:10" x14ac:dyDescent="0.2">
      <c r="A14" s="290">
        <v>2.2000000000000002</v>
      </c>
      <c r="B14" s="291" t="s">
        <v>659</v>
      </c>
      <c r="C14" s="376">
        <v>2</v>
      </c>
      <c r="D14" s="4"/>
      <c r="E14" s="4"/>
      <c r="F14" s="4"/>
      <c r="G14" s="4"/>
      <c r="H14" s="4"/>
      <c r="I14" s="4"/>
      <c r="J14" s="4"/>
    </row>
    <row r="15" spans="1:10" x14ac:dyDescent="0.2">
      <c r="A15" s="290">
        <v>2.2999999999999998</v>
      </c>
      <c r="B15" s="291" t="s">
        <v>223</v>
      </c>
      <c r="C15" s="376">
        <v>3</v>
      </c>
      <c r="D15" s="4"/>
      <c r="E15" s="4"/>
      <c r="F15" s="4"/>
      <c r="G15" s="4"/>
      <c r="H15" s="4"/>
      <c r="I15" s="4"/>
      <c r="J15" s="4"/>
    </row>
    <row r="16" spans="1:10" x14ac:dyDescent="0.2">
      <c r="A16" s="290">
        <v>2.4</v>
      </c>
      <c r="B16" s="291" t="s">
        <v>659</v>
      </c>
      <c r="C16" s="376">
        <v>4</v>
      </c>
      <c r="D16" s="4"/>
      <c r="E16" s="4"/>
      <c r="F16" s="4"/>
      <c r="G16" s="4"/>
      <c r="H16" s="4"/>
      <c r="I16" s="4"/>
      <c r="J16" s="4"/>
    </row>
    <row r="17" spans="1:10" x14ac:dyDescent="0.2">
      <c r="A17" s="290">
        <v>2.5</v>
      </c>
      <c r="B17" s="291" t="s">
        <v>224</v>
      </c>
      <c r="C17" s="376">
        <v>5</v>
      </c>
      <c r="D17" s="4"/>
      <c r="E17" s="4"/>
      <c r="F17" s="4"/>
      <c r="G17" s="4"/>
      <c r="H17" s="4"/>
      <c r="I17" s="4"/>
      <c r="J17" s="4"/>
    </row>
    <row r="18" spans="1:10" x14ac:dyDescent="0.2">
      <c r="A18" s="290">
        <v>2.6</v>
      </c>
      <c r="B18" s="291" t="s">
        <v>225</v>
      </c>
      <c r="C18" s="376">
        <v>6</v>
      </c>
      <c r="D18" s="4"/>
      <c r="E18" s="4"/>
      <c r="F18" s="4"/>
      <c r="G18" s="4"/>
      <c r="H18" s="4"/>
      <c r="I18" s="4"/>
      <c r="J18" s="4"/>
    </row>
    <row r="19" spans="1:10" x14ac:dyDescent="0.2">
      <c r="A19" s="290">
        <v>2.7</v>
      </c>
      <c r="B19" s="291" t="s">
        <v>226</v>
      </c>
      <c r="C19" s="376">
        <v>7</v>
      </c>
      <c r="D19" s="4"/>
      <c r="E19" s="4"/>
      <c r="F19" s="4"/>
      <c r="G19" s="4"/>
      <c r="H19" s="4"/>
      <c r="I19" s="4"/>
      <c r="J19" s="4"/>
    </row>
    <row r="20" spans="1:10" x14ac:dyDescent="0.2">
      <c r="A20" s="290">
        <v>2.8</v>
      </c>
      <c r="B20" s="291" t="s">
        <v>227</v>
      </c>
      <c r="C20" s="376">
        <v>8</v>
      </c>
      <c r="D20" s="4"/>
      <c r="E20" s="4"/>
      <c r="F20" s="4"/>
      <c r="G20" s="4"/>
      <c r="H20" s="4"/>
      <c r="I20" s="4"/>
      <c r="J20" s="4"/>
    </row>
    <row r="21" spans="1:10" x14ac:dyDescent="0.2">
      <c r="A21" s="550" t="s">
        <v>32</v>
      </c>
      <c r="B21" s="550"/>
      <c r="C21" s="375">
        <v>9</v>
      </c>
      <c r="D21" s="312">
        <f>+SUM(D13:D20)-D14-D16</f>
        <v>0</v>
      </c>
      <c r="E21" s="312">
        <f t="shared" ref="E21:J21" si="0">+SUM(E13:E20)-E14-E16</f>
        <v>0</v>
      </c>
      <c r="F21" s="312">
        <f t="shared" si="0"/>
        <v>0</v>
      </c>
      <c r="G21" s="312">
        <f t="shared" si="0"/>
        <v>0</v>
      </c>
      <c r="H21" s="312">
        <f t="shared" si="0"/>
        <v>0</v>
      </c>
      <c r="I21" s="312">
        <f t="shared" si="0"/>
        <v>0</v>
      </c>
      <c r="J21" s="312">
        <f t="shared" si="0"/>
        <v>0</v>
      </c>
    </row>
    <row r="24" spans="1:10" x14ac:dyDescent="0.2">
      <c r="B24" s="6" t="s">
        <v>398</v>
      </c>
      <c r="C24" s="259"/>
      <c r="D24" s="8"/>
      <c r="E24" s="8"/>
    </row>
    <row r="25" spans="1:10" x14ac:dyDescent="0.2">
      <c r="B25" s="9"/>
      <c r="C25" s="259"/>
      <c r="D25" s="8"/>
      <c r="E25" s="8"/>
    </row>
    <row r="26" spans="1:10" x14ac:dyDescent="0.2">
      <c r="B26" s="9" t="s">
        <v>399</v>
      </c>
      <c r="C26" s="259"/>
      <c r="D26" s="8"/>
      <c r="E26" s="8"/>
    </row>
    <row r="27" spans="1:10" x14ac:dyDescent="0.2">
      <c r="B27" s="9"/>
      <c r="C27" s="259"/>
      <c r="D27" s="8"/>
      <c r="E27" s="8"/>
    </row>
    <row r="28" spans="1:10" x14ac:dyDescent="0.2">
      <c r="B28" s="10" t="s">
        <v>400</v>
      </c>
      <c r="C28" s="479" t="s">
        <v>401</v>
      </c>
      <c r="D28" s="479"/>
      <c r="E28" s="8" t="s">
        <v>402</v>
      </c>
    </row>
    <row r="29" spans="1:10" x14ac:dyDescent="0.2">
      <c r="B29" s="9"/>
      <c r="C29" s="479"/>
      <c r="D29" s="479"/>
      <c r="E29" s="8"/>
    </row>
    <row r="30" spans="1:10" x14ac:dyDescent="0.2">
      <c r="B30" s="10" t="s">
        <v>403</v>
      </c>
      <c r="C30" s="479" t="s">
        <v>404</v>
      </c>
      <c r="D30" s="479"/>
      <c r="E30" s="8" t="s">
        <v>405</v>
      </c>
    </row>
    <row r="31" spans="1:10" x14ac:dyDescent="0.2">
      <c r="B31" s="9"/>
      <c r="C31" s="479"/>
      <c r="D31" s="479"/>
      <c r="E31" s="8"/>
    </row>
    <row r="32" spans="1:10" x14ac:dyDescent="0.2">
      <c r="B32" s="10" t="s">
        <v>406</v>
      </c>
      <c r="C32" s="479" t="s">
        <v>401</v>
      </c>
      <c r="D32" s="479"/>
      <c r="E32" s="8" t="s">
        <v>405</v>
      </c>
    </row>
  </sheetData>
  <sheetProtection password="CA9F" sheet="1" objects="1" scenarios="1"/>
  <mergeCells count="10">
    <mergeCell ref="H6:J7"/>
    <mergeCell ref="C28:D28"/>
    <mergeCell ref="I10:J10"/>
    <mergeCell ref="I9:J9"/>
    <mergeCell ref="C29:D29"/>
    <mergeCell ref="C30:D30"/>
    <mergeCell ref="C31:D31"/>
    <mergeCell ref="C32:D32"/>
    <mergeCell ref="A9:B9"/>
    <mergeCell ref="A21:B21"/>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44"/>
  <sheetViews>
    <sheetView zoomScaleNormal="100" zoomScalePageLayoutView="60" workbookViewId="0">
      <selection activeCell="E34" sqref="E34"/>
    </sheetView>
  </sheetViews>
  <sheetFormatPr defaultRowHeight="12.75" x14ac:dyDescent="0.2"/>
  <cols>
    <col min="1" max="1" width="11.5703125" style="287"/>
    <col min="2" max="2" width="95.7109375" style="287" bestFit="1" customWidth="1"/>
    <col min="3" max="3" width="13.28515625" style="287" customWidth="1"/>
    <col min="4" max="4" width="14.28515625" style="287" customWidth="1"/>
    <col min="5" max="5" width="14.28515625" style="287" bestFit="1" customWidth="1"/>
    <col min="6" max="1023" width="11.5703125" style="287"/>
    <col min="1024" max="16384" width="9.140625" style="287"/>
  </cols>
  <sheetData>
    <row r="1" spans="1:5" x14ac:dyDescent="0.2">
      <c r="A1" s="293"/>
      <c r="B1" s="293"/>
      <c r="C1" s="569" t="s">
        <v>861</v>
      </c>
      <c r="D1" s="569"/>
      <c r="E1" s="569"/>
    </row>
    <row r="2" spans="1:5" x14ac:dyDescent="0.2">
      <c r="A2" s="293"/>
      <c r="B2" s="293"/>
      <c r="C2" s="569"/>
      <c r="D2" s="569"/>
      <c r="E2" s="569"/>
    </row>
    <row r="3" spans="1:5" x14ac:dyDescent="0.2">
      <c r="A3" s="481" t="s">
        <v>859</v>
      </c>
      <c r="B3" s="481"/>
      <c r="C3" s="481"/>
      <c r="D3" s="481"/>
      <c r="E3" s="481"/>
    </row>
    <row r="4" spans="1:5" x14ac:dyDescent="0.2">
      <c r="A4" s="293"/>
      <c r="B4" s="293"/>
      <c r="C4" s="293"/>
      <c r="D4" s="293"/>
      <c r="E4" s="293"/>
    </row>
    <row r="5" spans="1:5" x14ac:dyDescent="0.2">
      <c r="A5" s="293"/>
      <c r="B5" s="293"/>
      <c r="C5" s="293"/>
      <c r="D5" s="293"/>
      <c r="E5" s="293"/>
    </row>
    <row r="6" spans="1:5" ht="12.75" customHeight="1" x14ac:dyDescent="0.2">
      <c r="A6" s="505" t="s">
        <v>665</v>
      </c>
      <c r="B6" s="505"/>
      <c r="C6" s="293"/>
      <c r="D6" s="533" t="s">
        <v>620</v>
      </c>
      <c r="E6" s="533"/>
    </row>
    <row r="7" spans="1:5" x14ac:dyDescent="0.2">
      <c r="A7" s="293"/>
      <c r="B7" s="293"/>
      <c r="C7" s="293"/>
      <c r="D7" s="568" t="s">
        <v>271</v>
      </c>
      <c r="E7" s="568"/>
    </row>
    <row r="8" spans="1:5" ht="25.5" x14ac:dyDescent="0.2">
      <c r="A8" s="297"/>
      <c r="B8" s="297" t="s">
        <v>256</v>
      </c>
      <c r="C8" s="381" t="s">
        <v>22</v>
      </c>
      <c r="D8" s="382" t="s">
        <v>855</v>
      </c>
      <c r="E8" s="382" t="s">
        <v>856</v>
      </c>
    </row>
    <row r="9" spans="1:5" x14ac:dyDescent="0.2">
      <c r="A9" s="297" t="s">
        <v>860</v>
      </c>
      <c r="B9" s="297" t="s">
        <v>276</v>
      </c>
      <c r="C9" s="381">
        <v>1</v>
      </c>
      <c r="D9" s="382">
        <v>2</v>
      </c>
      <c r="E9" s="382">
        <v>3</v>
      </c>
    </row>
    <row r="10" spans="1:5" x14ac:dyDescent="0.2">
      <c r="A10" s="290">
        <v>1</v>
      </c>
      <c r="B10" s="377" t="s">
        <v>258</v>
      </c>
      <c r="C10" s="378">
        <f>i.04119!E13</f>
        <v>0</v>
      </c>
      <c r="D10" s="379">
        <v>0</v>
      </c>
      <c r="E10" s="286">
        <f>D10*C10</f>
        <v>0</v>
      </c>
    </row>
    <row r="11" spans="1:5" x14ac:dyDescent="0.2">
      <c r="A11" s="290">
        <v>2</v>
      </c>
      <c r="B11" s="377" t="s">
        <v>262</v>
      </c>
      <c r="C11" s="378">
        <f>i.04119!E33</f>
        <v>0</v>
      </c>
      <c r="D11" s="379">
        <v>0</v>
      </c>
      <c r="E11" s="286">
        <f t="shared" ref="E11:E32" si="0">D11*C11</f>
        <v>0</v>
      </c>
    </row>
    <row r="12" spans="1:5" x14ac:dyDescent="0.2">
      <c r="A12" s="290">
        <v>3</v>
      </c>
      <c r="B12" s="377" t="s">
        <v>843</v>
      </c>
      <c r="C12" s="378">
        <f>i.04119!E12</f>
        <v>0</v>
      </c>
      <c r="D12" s="379">
        <v>0</v>
      </c>
      <c r="E12" s="286">
        <f t="shared" si="0"/>
        <v>0</v>
      </c>
    </row>
    <row r="13" spans="1:5" x14ac:dyDescent="0.2">
      <c r="A13" s="290">
        <v>4</v>
      </c>
      <c r="B13" s="377" t="s">
        <v>844</v>
      </c>
      <c r="C13" s="320"/>
      <c r="D13" s="379">
        <v>0</v>
      </c>
      <c r="E13" s="286">
        <f t="shared" si="0"/>
        <v>0</v>
      </c>
    </row>
    <row r="14" spans="1:5" x14ac:dyDescent="0.2">
      <c r="A14" s="290">
        <v>5</v>
      </c>
      <c r="B14" s="377" t="s">
        <v>260</v>
      </c>
      <c r="C14" s="320"/>
      <c r="D14" s="379">
        <v>0</v>
      </c>
      <c r="E14" s="286">
        <f t="shared" si="0"/>
        <v>0</v>
      </c>
    </row>
    <row r="15" spans="1:5" x14ac:dyDescent="0.2">
      <c r="A15" s="290">
        <v>6</v>
      </c>
      <c r="B15" s="377" t="s">
        <v>266</v>
      </c>
      <c r="C15" s="378">
        <f>i.04119!E19</f>
        <v>0</v>
      </c>
      <c r="D15" s="379">
        <v>0</v>
      </c>
      <c r="E15" s="286">
        <f t="shared" si="0"/>
        <v>0</v>
      </c>
    </row>
    <row r="16" spans="1:5" x14ac:dyDescent="0.2">
      <c r="A16" s="290">
        <v>7</v>
      </c>
      <c r="B16" s="377" t="s">
        <v>267</v>
      </c>
      <c r="C16" s="320"/>
      <c r="D16" s="379">
        <v>0</v>
      </c>
      <c r="E16" s="286">
        <f t="shared" si="0"/>
        <v>0</v>
      </c>
    </row>
    <row r="17" spans="1:5" ht="25.5" x14ac:dyDescent="0.2">
      <c r="A17" s="290">
        <v>8</v>
      </c>
      <c r="B17" s="377" t="s">
        <v>845</v>
      </c>
      <c r="C17" s="320"/>
      <c r="D17" s="379">
        <v>0.05</v>
      </c>
      <c r="E17" s="286">
        <f t="shared" si="0"/>
        <v>0</v>
      </c>
    </row>
    <row r="18" spans="1:5" x14ac:dyDescent="0.2">
      <c r="A18" s="290">
        <v>9</v>
      </c>
      <c r="B18" s="377" t="s">
        <v>846</v>
      </c>
      <c r="C18" s="320"/>
      <c r="D18" s="379">
        <v>0.05</v>
      </c>
      <c r="E18" s="286">
        <f t="shared" si="0"/>
        <v>0</v>
      </c>
    </row>
    <row r="19" spans="1:5" x14ac:dyDescent="0.2">
      <c r="A19" s="290">
        <v>10</v>
      </c>
      <c r="B19" s="377" t="s">
        <v>847</v>
      </c>
      <c r="C19" s="320"/>
      <c r="D19" s="379">
        <v>0.08</v>
      </c>
      <c r="E19" s="286">
        <f t="shared" si="0"/>
        <v>0</v>
      </c>
    </row>
    <row r="20" spans="1:5" x14ac:dyDescent="0.2">
      <c r="A20" s="290">
        <v>11</v>
      </c>
      <c r="B20" s="380" t="s">
        <v>265</v>
      </c>
      <c r="C20" s="378">
        <f>i.04119a!D81-i.04119a!D82+i.04119a!D83-i.04119a!D84</f>
        <v>0</v>
      </c>
      <c r="D20" s="379">
        <v>0.08</v>
      </c>
      <c r="E20" s="286">
        <f t="shared" si="0"/>
        <v>0</v>
      </c>
    </row>
    <row r="21" spans="1:5" x14ac:dyDescent="0.2">
      <c r="A21" s="290">
        <v>12</v>
      </c>
      <c r="B21" s="292" t="s">
        <v>263</v>
      </c>
      <c r="C21" s="320"/>
      <c r="D21" s="379">
        <v>0.05</v>
      </c>
      <c r="E21" s="286">
        <f t="shared" si="0"/>
        <v>0</v>
      </c>
    </row>
    <row r="22" spans="1:5" x14ac:dyDescent="0.2">
      <c r="A22" s="290">
        <v>13</v>
      </c>
      <c r="B22" s="292" t="s">
        <v>264</v>
      </c>
      <c r="C22" s="320"/>
      <c r="D22" s="379">
        <v>0.1</v>
      </c>
      <c r="E22" s="286">
        <f t="shared" si="0"/>
        <v>0</v>
      </c>
    </row>
    <row r="23" spans="1:5" x14ac:dyDescent="0.2">
      <c r="A23" s="290">
        <v>14</v>
      </c>
      <c r="B23" s="377" t="s">
        <v>848</v>
      </c>
      <c r="C23" s="320"/>
      <c r="D23" s="379">
        <v>0.1</v>
      </c>
      <c r="E23" s="286">
        <f t="shared" si="0"/>
        <v>0</v>
      </c>
    </row>
    <row r="24" spans="1:5" x14ac:dyDescent="0.2">
      <c r="A24" s="290">
        <v>15</v>
      </c>
      <c r="B24" s="377" t="s">
        <v>849</v>
      </c>
      <c r="C24" s="320"/>
      <c r="D24" s="379">
        <v>0.1</v>
      </c>
      <c r="E24" s="286">
        <f t="shared" si="0"/>
        <v>0</v>
      </c>
    </row>
    <row r="25" spans="1:5" x14ac:dyDescent="0.2">
      <c r="A25" s="290">
        <v>16</v>
      </c>
      <c r="B25" s="377" t="s">
        <v>850</v>
      </c>
      <c r="C25" s="320"/>
      <c r="D25" s="379">
        <v>0.1</v>
      </c>
      <c r="E25" s="286">
        <f t="shared" si="0"/>
        <v>0</v>
      </c>
    </row>
    <row r="26" spans="1:5" x14ac:dyDescent="0.2">
      <c r="A26" s="290">
        <v>17</v>
      </c>
      <c r="B26" s="377" t="s">
        <v>857</v>
      </c>
      <c r="C26" s="320"/>
      <c r="D26" s="379">
        <v>0.2</v>
      </c>
      <c r="E26" s="286">
        <f t="shared" si="0"/>
        <v>0</v>
      </c>
    </row>
    <row r="27" spans="1:5" x14ac:dyDescent="0.2">
      <c r="A27" s="290">
        <v>18</v>
      </c>
      <c r="B27" s="377" t="s">
        <v>858</v>
      </c>
      <c r="C27" s="320"/>
      <c r="D27" s="379">
        <v>0.3</v>
      </c>
      <c r="E27" s="286">
        <f t="shared" si="0"/>
        <v>0</v>
      </c>
    </row>
    <row r="28" spans="1:5" x14ac:dyDescent="0.2">
      <c r="A28" s="290">
        <v>19</v>
      </c>
      <c r="B28" s="377" t="s">
        <v>268</v>
      </c>
      <c r="C28" s="378">
        <f>i.04119!E22</f>
        <v>0</v>
      </c>
      <c r="D28" s="379">
        <v>1</v>
      </c>
      <c r="E28" s="286">
        <f t="shared" si="0"/>
        <v>0</v>
      </c>
    </row>
    <row r="29" spans="1:5" x14ac:dyDescent="0.2">
      <c r="A29" s="290">
        <v>20</v>
      </c>
      <c r="B29" s="377" t="s">
        <v>269</v>
      </c>
      <c r="C29" s="378">
        <f>i.04119!E42</f>
        <v>0</v>
      </c>
      <c r="D29" s="379">
        <v>1</v>
      </c>
      <c r="E29" s="286">
        <f t="shared" si="0"/>
        <v>0</v>
      </c>
    </row>
    <row r="30" spans="1:5" x14ac:dyDescent="0.2">
      <c r="A30" s="290">
        <v>21</v>
      </c>
      <c r="B30" s="377" t="s">
        <v>851</v>
      </c>
      <c r="C30" s="289">
        <f>i.04119!E28</f>
        <v>0</v>
      </c>
      <c r="D30" s="379">
        <v>1</v>
      </c>
      <c r="E30" s="286">
        <f t="shared" si="0"/>
        <v>0</v>
      </c>
    </row>
    <row r="31" spans="1:5" x14ac:dyDescent="0.2">
      <c r="A31" s="290">
        <v>22</v>
      </c>
      <c r="B31" s="377" t="s">
        <v>852</v>
      </c>
      <c r="C31" s="378">
        <f>i.04119!E29</f>
        <v>0</v>
      </c>
      <c r="D31" s="379">
        <v>1</v>
      </c>
      <c r="E31" s="286">
        <f t="shared" si="0"/>
        <v>0</v>
      </c>
    </row>
    <row r="32" spans="1:5" x14ac:dyDescent="0.2">
      <c r="A32" s="290">
        <v>23</v>
      </c>
      <c r="B32" s="380" t="s">
        <v>853</v>
      </c>
      <c r="C32" s="378">
        <f>i.04119!E44-SUM(C10:C31)</f>
        <v>0</v>
      </c>
      <c r="D32" s="379">
        <v>1</v>
      </c>
      <c r="E32" s="286">
        <f t="shared" si="0"/>
        <v>0</v>
      </c>
    </row>
    <row r="33" spans="1:5" x14ac:dyDescent="0.2">
      <c r="A33" s="566" t="s">
        <v>10</v>
      </c>
      <c r="B33" s="566"/>
      <c r="C33" s="566"/>
      <c r="D33" s="566"/>
      <c r="E33" s="286">
        <f>SUM(E10:E32)</f>
        <v>0</v>
      </c>
    </row>
    <row r="36" spans="1:5" x14ac:dyDescent="0.2">
      <c r="B36" s="6" t="s">
        <v>398</v>
      </c>
      <c r="C36" s="259"/>
      <c r="D36" s="8"/>
      <c r="E36" s="8"/>
    </row>
    <row r="37" spans="1:5" x14ac:dyDescent="0.2">
      <c r="B37" s="9"/>
      <c r="C37" s="259"/>
      <c r="D37" s="8"/>
      <c r="E37" s="8"/>
    </row>
    <row r="38" spans="1:5" x14ac:dyDescent="0.2">
      <c r="B38" s="9" t="s">
        <v>399</v>
      </c>
      <c r="C38" s="259"/>
      <c r="D38" s="8"/>
      <c r="E38" s="8"/>
    </row>
    <row r="39" spans="1:5" x14ac:dyDescent="0.2">
      <c r="B39" s="9"/>
      <c r="C39" s="259"/>
      <c r="D39" s="8"/>
      <c r="E39" s="8"/>
    </row>
    <row r="40" spans="1:5" x14ac:dyDescent="0.2">
      <c r="B40" s="10" t="s">
        <v>400</v>
      </c>
      <c r="C40" s="479" t="s">
        <v>401</v>
      </c>
      <c r="D40" s="479"/>
      <c r="E40" s="8" t="s">
        <v>402</v>
      </c>
    </row>
    <row r="41" spans="1:5" x14ac:dyDescent="0.2">
      <c r="B41" s="9"/>
      <c r="C41" s="479"/>
      <c r="D41" s="479"/>
      <c r="E41" s="8"/>
    </row>
    <row r="42" spans="1:5" x14ac:dyDescent="0.2">
      <c r="B42" s="10" t="s">
        <v>403</v>
      </c>
      <c r="C42" s="479" t="s">
        <v>404</v>
      </c>
      <c r="D42" s="479"/>
      <c r="E42" s="8" t="s">
        <v>405</v>
      </c>
    </row>
    <row r="43" spans="1:5" x14ac:dyDescent="0.2">
      <c r="B43" s="9"/>
      <c r="C43" s="479"/>
      <c r="D43" s="479"/>
      <c r="E43" s="8"/>
    </row>
    <row r="44" spans="1:5" x14ac:dyDescent="0.2">
      <c r="B44" s="10" t="s">
        <v>406</v>
      </c>
      <c r="C44" s="479" t="s">
        <v>401</v>
      </c>
      <c r="D44" s="479"/>
      <c r="E44" s="8" t="s">
        <v>405</v>
      </c>
    </row>
  </sheetData>
  <sheetProtection password="CA9F" sheet="1" objects="1" scenarios="1"/>
  <mergeCells count="11">
    <mergeCell ref="C44:D44"/>
    <mergeCell ref="C1:E2"/>
    <mergeCell ref="A3:E3"/>
    <mergeCell ref="C40:D40"/>
    <mergeCell ref="C41:D41"/>
    <mergeCell ref="C42:D42"/>
    <mergeCell ref="C43:D43"/>
    <mergeCell ref="A33:D33"/>
    <mergeCell ref="A6:B6"/>
    <mergeCell ref="D7:E7"/>
    <mergeCell ref="D6:E6"/>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4"/>
  <sheetViews>
    <sheetView topLeftCell="A4" zoomScaleNormal="100" zoomScalePageLayoutView="60" workbookViewId="0">
      <selection activeCell="F31" sqref="F31"/>
    </sheetView>
  </sheetViews>
  <sheetFormatPr defaultRowHeight="12.75" x14ac:dyDescent="0.2"/>
  <cols>
    <col min="1" max="1" width="11.5703125" style="383"/>
    <col min="2" max="2" width="70.85546875" style="383" customWidth="1"/>
    <col min="3" max="4" width="17.7109375" style="383" bestFit="1" customWidth="1"/>
    <col min="5" max="5" width="14.7109375" style="383" bestFit="1" customWidth="1"/>
    <col min="6" max="1020" width="11.5703125" style="383"/>
    <col min="1021" max="16384" width="9.140625" style="383"/>
  </cols>
  <sheetData>
    <row r="1" spans="1:5" ht="32.25" customHeight="1" x14ac:dyDescent="0.2">
      <c r="A1" s="191"/>
      <c r="B1" s="576" t="s">
        <v>861</v>
      </c>
      <c r="C1" s="576"/>
      <c r="D1" s="576"/>
      <c r="E1" s="576"/>
    </row>
    <row r="2" spans="1:5" x14ac:dyDescent="0.2">
      <c r="A2" s="191"/>
      <c r="B2" s="192"/>
      <c r="C2" s="192"/>
      <c r="D2" s="192"/>
      <c r="E2" s="192"/>
    </row>
    <row r="3" spans="1:5" x14ac:dyDescent="0.2">
      <c r="A3" s="577" t="s">
        <v>834</v>
      </c>
      <c r="B3" s="577"/>
      <c r="C3" s="577"/>
      <c r="D3" s="577"/>
      <c r="E3" s="577"/>
    </row>
    <row r="4" spans="1:5" x14ac:dyDescent="0.2">
      <c r="A4" s="191"/>
      <c r="B4" s="192"/>
      <c r="C4" s="192"/>
      <c r="D4" s="192"/>
      <c r="E4" s="192"/>
    </row>
    <row r="5" spans="1:5" ht="25.5" customHeight="1" x14ac:dyDescent="0.2">
      <c r="C5" s="578"/>
      <c r="D5" s="578"/>
      <c r="E5" s="578"/>
    </row>
    <row r="6" spans="1:5" ht="25.5" customHeight="1" x14ac:dyDescent="0.2">
      <c r="A6" s="505" t="s">
        <v>665</v>
      </c>
      <c r="B6" s="505"/>
      <c r="C6" s="269"/>
      <c r="D6" s="533" t="s">
        <v>620</v>
      </c>
      <c r="E6" s="533"/>
    </row>
    <row r="7" spans="1:5" x14ac:dyDescent="0.2">
      <c r="A7" s="191"/>
      <c r="B7" s="268"/>
      <c r="C7" s="192"/>
      <c r="D7" s="568" t="s">
        <v>271</v>
      </c>
      <c r="E7" s="568"/>
    </row>
    <row r="8" spans="1:5" x14ac:dyDescent="0.2">
      <c r="A8" s="193"/>
      <c r="B8" s="194" t="s">
        <v>272</v>
      </c>
      <c r="C8" s="195" t="s">
        <v>22</v>
      </c>
      <c r="D8" s="195" t="s">
        <v>833</v>
      </c>
      <c r="E8" s="195" t="s">
        <v>252</v>
      </c>
    </row>
    <row r="9" spans="1:5" x14ac:dyDescent="0.2">
      <c r="A9" s="193" t="s">
        <v>275</v>
      </c>
      <c r="B9" s="195" t="s">
        <v>276</v>
      </c>
      <c r="C9" s="195">
        <v>1</v>
      </c>
      <c r="D9" s="195">
        <v>2</v>
      </c>
      <c r="E9" s="195">
        <v>3</v>
      </c>
    </row>
    <row r="10" spans="1:5" x14ac:dyDescent="0.2">
      <c r="A10" s="193">
        <v>1</v>
      </c>
      <c r="B10" s="196" t="s">
        <v>842</v>
      </c>
      <c r="C10" s="196" t="str">
        <f>""</f>
        <v/>
      </c>
      <c r="D10" s="196"/>
      <c r="E10" s="197">
        <f>MAX((E11+E16),E17)</f>
        <v>6000750000</v>
      </c>
    </row>
    <row r="11" spans="1:5" x14ac:dyDescent="0.2">
      <c r="A11" s="198" t="s">
        <v>835</v>
      </c>
      <c r="B11" s="384" t="s">
        <v>253</v>
      </c>
      <c r="C11" s="199">
        <f>+C12+C13+C14</f>
        <v>0</v>
      </c>
      <c r="D11" s="200"/>
      <c r="E11" s="199">
        <f>E12+E13+E14</f>
        <v>0</v>
      </c>
    </row>
    <row r="12" spans="1:5" x14ac:dyDescent="0.2">
      <c r="A12" s="198" t="s">
        <v>836</v>
      </c>
      <c r="B12" s="384" t="s">
        <v>175</v>
      </c>
      <c r="C12" s="199">
        <f>i.04119!E77</f>
        <v>0</v>
      </c>
      <c r="D12" s="201">
        <v>0.03</v>
      </c>
      <c r="E12" s="199">
        <f>C12*D12</f>
        <v>0</v>
      </c>
    </row>
    <row r="13" spans="1:5" ht="25.5" customHeight="1" x14ac:dyDescent="0.2">
      <c r="A13" s="198" t="s">
        <v>837</v>
      </c>
      <c r="B13" s="384" t="s">
        <v>174</v>
      </c>
      <c r="C13" s="199">
        <f>i.04119!E76</f>
        <v>0</v>
      </c>
      <c r="D13" s="201">
        <v>0.02</v>
      </c>
      <c r="E13" s="199">
        <f t="shared" ref="E13:E14" si="0">C13*D13</f>
        <v>0</v>
      </c>
    </row>
    <row r="14" spans="1:5" ht="25.5" customHeight="1" x14ac:dyDescent="0.2">
      <c r="A14" s="198" t="s">
        <v>838</v>
      </c>
      <c r="B14" s="384" t="s">
        <v>176</v>
      </c>
      <c r="C14" s="199">
        <f>i.04119!E78</f>
        <v>0</v>
      </c>
      <c r="D14" s="201">
        <v>0.01</v>
      </c>
      <c r="E14" s="199">
        <f t="shared" si="0"/>
        <v>0</v>
      </c>
    </row>
    <row r="15" spans="1:5" x14ac:dyDescent="0.2">
      <c r="A15" s="198" t="s">
        <v>840</v>
      </c>
      <c r="B15" s="385" t="s">
        <v>254</v>
      </c>
      <c r="C15" s="579"/>
      <c r="D15" s="580"/>
      <c r="E15" s="581"/>
    </row>
    <row r="16" spans="1:5" x14ac:dyDescent="0.2">
      <c r="A16" s="198"/>
      <c r="B16" s="386" t="s">
        <v>839</v>
      </c>
      <c r="C16" s="387"/>
      <c r="D16" s="201">
        <v>2E-3</v>
      </c>
      <c r="E16" s="199">
        <f>C16*D16</f>
        <v>0</v>
      </c>
    </row>
    <row r="17" spans="1:5" x14ac:dyDescent="0.2">
      <c r="A17" s="202" t="s">
        <v>841</v>
      </c>
      <c r="B17" s="385" t="s">
        <v>255</v>
      </c>
      <c r="C17" s="579"/>
      <c r="D17" s="581"/>
      <c r="E17" s="199">
        <v>6000750000</v>
      </c>
    </row>
    <row r="18" spans="1:5" ht="25.5" customHeight="1" x14ac:dyDescent="0.2">
      <c r="A18" s="193">
        <v>2</v>
      </c>
      <c r="B18" s="196" t="str">
        <f>"Нийт хөрөнгө"</f>
        <v>Нийт хөрөнгө</v>
      </c>
      <c r="C18" s="570" t="str">
        <f>""</f>
        <v/>
      </c>
      <c r="D18" s="571"/>
      <c r="E18" s="203">
        <f>i.04119!E44-i.04119!E39</f>
        <v>0</v>
      </c>
    </row>
    <row r="19" spans="1:5" x14ac:dyDescent="0.2">
      <c r="A19" s="193">
        <v>3</v>
      </c>
      <c r="B19" s="196" t="str">
        <f>"Зөвшөөрөгдөхгүй хөрөнгө"</f>
        <v>Зөвшөөрөгдөхгүй хөрөнгө</v>
      </c>
      <c r="C19" s="572"/>
      <c r="D19" s="573"/>
      <c r="E19" s="197">
        <f>i.04144!E33</f>
        <v>0</v>
      </c>
    </row>
    <row r="20" spans="1:5" x14ac:dyDescent="0.2">
      <c r="A20" s="193">
        <v>4</v>
      </c>
      <c r="B20" s="196" t="str">
        <f>"Зөвшөөрөгдөх хөрөнгө / 4=(2)-(3)/"</f>
        <v>Зөвшөөрөгдөх хөрөнгө / 4=(2)-(3)/</v>
      </c>
      <c r="C20" s="572"/>
      <c r="D20" s="573"/>
      <c r="E20" s="197">
        <f>E18-E19</f>
        <v>0</v>
      </c>
    </row>
    <row r="21" spans="1:5" x14ac:dyDescent="0.2">
      <c r="A21" s="193">
        <v>5</v>
      </c>
      <c r="B21" s="196" t="s">
        <v>257</v>
      </c>
      <c r="C21" s="572"/>
      <c r="D21" s="573"/>
      <c r="E21" s="203">
        <f>i.04119!E80</f>
        <v>0</v>
      </c>
    </row>
    <row r="22" spans="1:5" x14ac:dyDescent="0.2">
      <c r="A22" s="193">
        <v>6</v>
      </c>
      <c r="B22" s="204" t="str">
        <f>"Төлбөрийн чадварын зохистой харьцаа 6= (4)/(5)≥110%"</f>
        <v>Төлбөрийн чадварын зохистой харьцаа 6= (4)/(5)≥110%</v>
      </c>
      <c r="C22" s="572"/>
      <c r="D22" s="573"/>
      <c r="E22" s="197" t="e">
        <f>(E20/E21)*100%</f>
        <v>#DIV/0!</v>
      </c>
    </row>
    <row r="23" spans="1:5" x14ac:dyDescent="0.2">
      <c r="A23" s="193">
        <v>7</v>
      </c>
      <c r="B23" s="204" t="s">
        <v>854</v>
      </c>
      <c r="C23" s="574"/>
      <c r="D23" s="575"/>
      <c r="E23" s="197">
        <f>(E20-E21)*100%</f>
        <v>0</v>
      </c>
    </row>
    <row r="24" spans="1:5" ht="25.5" customHeight="1" x14ac:dyDescent="0.2"/>
    <row r="25" spans="1:5" ht="25.5" customHeight="1" x14ac:dyDescent="0.2"/>
    <row r="26" spans="1:5" x14ac:dyDescent="0.2">
      <c r="B26" s="6" t="s">
        <v>398</v>
      </c>
      <c r="C26" s="259"/>
      <c r="D26" s="8"/>
      <c r="E26" s="8"/>
    </row>
    <row r="27" spans="1:5" x14ac:dyDescent="0.2">
      <c r="C27" s="259"/>
      <c r="D27" s="8"/>
      <c r="E27" s="8"/>
    </row>
    <row r="28" spans="1:5" x14ac:dyDescent="0.2">
      <c r="B28" s="9" t="s">
        <v>399</v>
      </c>
      <c r="C28" s="259"/>
      <c r="D28" s="8"/>
      <c r="E28" s="8"/>
    </row>
    <row r="29" spans="1:5" x14ac:dyDescent="0.2">
      <c r="B29" s="9"/>
      <c r="C29" s="259"/>
      <c r="D29" s="8"/>
      <c r="E29" s="8"/>
    </row>
    <row r="30" spans="1:5" x14ac:dyDescent="0.2">
      <c r="B30" s="10" t="s">
        <v>400</v>
      </c>
      <c r="C30" s="479" t="s">
        <v>401</v>
      </c>
      <c r="D30" s="479"/>
      <c r="E30" s="8" t="s">
        <v>402</v>
      </c>
    </row>
    <row r="31" spans="1:5" x14ac:dyDescent="0.2">
      <c r="B31" s="9"/>
      <c r="C31" s="479"/>
      <c r="D31" s="479"/>
      <c r="E31" s="8"/>
    </row>
    <row r="32" spans="1:5" x14ac:dyDescent="0.2">
      <c r="B32" s="10" t="s">
        <v>403</v>
      </c>
      <c r="C32" s="479" t="s">
        <v>404</v>
      </c>
      <c r="D32" s="479"/>
      <c r="E32" s="8" t="s">
        <v>405</v>
      </c>
    </row>
    <row r="33" spans="2:5" x14ac:dyDescent="0.2">
      <c r="B33" s="9"/>
      <c r="C33" s="479"/>
      <c r="D33" s="479"/>
      <c r="E33" s="8"/>
    </row>
    <row r="34" spans="2:5" x14ac:dyDescent="0.2">
      <c r="B34" s="10" t="s">
        <v>406</v>
      </c>
      <c r="C34" s="479" t="s">
        <v>401</v>
      </c>
      <c r="D34" s="479"/>
      <c r="E34" s="8" t="s">
        <v>405</v>
      </c>
    </row>
  </sheetData>
  <sheetProtection password="CA9F" sheet="1" objects="1" scenarios="1"/>
  <mergeCells count="14">
    <mergeCell ref="C34:D34"/>
    <mergeCell ref="C18:D23"/>
    <mergeCell ref="B1:E1"/>
    <mergeCell ref="A3:E3"/>
    <mergeCell ref="A6:B6"/>
    <mergeCell ref="C5:E5"/>
    <mergeCell ref="C15:E15"/>
    <mergeCell ref="D6:E6"/>
    <mergeCell ref="D7:E7"/>
    <mergeCell ref="C17:D17"/>
    <mergeCell ref="C30:D30"/>
    <mergeCell ref="C31:D31"/>
    <mergeCell ref="C32:D32"/>
    <mergeCell ref="C33:D33"/>
  </mergeCells>
  <dataValidations count="1">
    <dataValidation type="whole" allowBlank="1" showInputMessage="1" showErrorMessage="1" sqref="E7" xr:uid="{5872BCB5-3DF2-46B5-B4F0-6B6A5617B339}">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B6FC9-A518-412F-9D10-AE71C00E5601}">
  <dimension ref="A1:F57"/>
  <sheetViews>
    <sheetView workbookViewId="0">
      <selection activeCell="F48" sqref="F48"/>
    </sheetView>
  </sheetViews>
  <sheetFormatPr defaultRowHeight="12.75" x14ac:dyDescent="0.2"/>
  <cols>
    <col min="1" max="1" width="31.28515625" style="287" customWidth="1"/>
    <col min="2" max="6" width="25.140625" style="287" customWidth="1"/>
    <col min="7" max="16384" width="9.140625" style="287"/>
  </cols>
  <sheetData>
    <row r="1" spans="1:6" ht="15" customHeight="1" x14ac:dyDescent="0.2">
      <c r="D1" s="582" t="s">
        <v>930</v>
      </c>
      <c r="E1" s="582"/>
      <c r="F1" s="582"/>
    </row>
    <row r="2" spans="1:6" ht="15" customHeight="1" x14ac:dyDescent="0.2">
      <c r="D2" s="582"/>
      <c r="E2" s="582"/>
      <c r="F2" s="582"/>
    </row>
    <row r="3" spans="1:6" ht="15" customHeight="1" x14ac:dyDescent="0.2">
      <c r="D3" s="582"/>
      <c r="E3" s="582"/>
      <c r="F3" s="582"/>
    </row>
    <row r="5" spans="1:6" x14ac:dyDescent="0.2">
      <c r="A5" s="483" t="s">
        <v>960</v>
      </c>
      <c r="B5" s="483"/>
      <c r="C5" s="483"/>
      <c r="D5" s="483"/>
      <c r="E5" s="483"/>
      <c r="F5" s="483"/>
    </row>
    <row r="7" spans="1:6" x14ac:dyDescent="0.2">
      <c r="E7" s="533" t="s">
        <v>620</v>
      </c>
      <c r="F7" s="533"/>
    </row>
    <row r="8" spans="1:6" ht="22.5" customHeight="1" x14ac:dyDescent="0.2">
      <c r="A8" s="189" t="s">
        <v>665</v>
      </c>
      <c r="B8" s="189"/>
      <c r="C8" s="189"/>
      <c r="E8" s="533" t="s">
        <v>271</v>
      </c>
      <c r="F8" s="533"/>
    </row>
    <row r="9" spans="1:6" ht="38.25" x14ac:dyDescent="0.2">
      <c r="A9" s="398" t="s">
        <v>630</v>
      </c>
      <c r="B9" s="398" t="s">
        <v>932</v>
      </c>
      <c r="C9" s="398" t="s">
        <v>648</v>
      </c>
      <c r="D9" s="398" t="s">
        <v>933</v>
      </c>
      <c r="E9" s="398" t="s">
        <v>934</v>
      </c>
      <c r="F9" s="398" t="s">
        <v>173</v>
      </c>
    </row>
    <row r="10" spans="1:6" x14ac:dyDescent="0.2">
      <c r="A10" s="398" t="s">
        <v>860</v>
      </c>
      <c r="B10" s="398" t="s">
        <v>276</v>
      </c>
      <c r="C10" s="398">
        <v>1</v>
      </c>
      <c r="D10" s="398">
        <v>2</v>
      </c>
      <c r="E10" s="398">
        <v>3</v>
      </c>
      <c r="F10" s="398">
        <v>4</v>
      </c>
    </row>
    <row r="11" spans="1:6" x14ac:dyDescent="0.2">
      <c r="A11" s="392" t="s">
        <v>935</v>
      </c>
      <c r="B11" s="291" t="s">
        <v>941</v>
      </c>
      <c r="C11" s="4"/>
      <c r="D11" s="4"/>
      <c r="E11" s="4"/>
      <c r="F11" s="4"/>
    </row>
    <row r="12" spans="1:6" x14ac:dyDescent="0.2">
      <c r="A12" s="393"/>
      <c r="B12" s="284" t="s">
        <v>942</v>
      </c>
      <c r="C12" s="4"/>
      <c r="D12" s="4"/>
      <c r="E12" s="4"/>
      <c r="F12" s="4"/>
    </row>
    <row r="13" spans="1:6" x14ac:dyDescent="0.2">
      <c r="A13" s="393"/>
      <c r="B13" s="5" t="s">
        <v>943</v>
      </c>
      <c r="C13" s="4"/>
      <c r="D13" s="4"/>
      <c r="E13" s="4"/>
      <c r="F13" s="4"/>
    </row>
    <row r="14" spans="1:6" x14ac:dyDescent="0.2">
      <c r="A14" s="393"/>
      <c r="B14" s="5" t="s">
        <v>944</v>
      </c>
      <c r="C14" s="4"/>
      <c r="D14" s="4"/>
      <c r="E14" s="4"/>
      <c r="F14" s="4"/>
    </row>
    <row r="15" spans="1:6" x14ac:dyDescent="0.2">
      <c r="A15" s="393"/>
      <c r="B15" s="291" t="s">
        <v>215</v>
      </c>
      <c r="C15" s="4"/>
      <c r="D15" s="4"/>
      <c r="E15" s="4"/>
      <c r="F15" s="4"/>
    </row>
    <row r="16" spans="1:6" x14ac:dyDescent="0.2">
      <c r="A16" s="394"/>
      <c r="B16" s="298" t="s">
        <v>22</v>
      </c>
      <c r="C16" s="286">
        <f>SUM(C11:C15)</f>
        <v>0</v>
      </c>
      <c r="D16" s="286">
        <f t="shared" ref="D16:F16" si="0">SUM(D11:D15)</f>
        <v>0</v>
      </c>
      <c r="E16" s="286">
        <f t="shared" si="0"/>
        <v>0</v>
      </c>
      <c r="F16" s="286">
        <f t="shared" si="0"/>
        <v>0</v>
      </c>
    </row>
    <row r="17" spans="1:6" x14ac:dyDescent="0.2">
      <c r="A17" s="392" t="s">
        <v>936</v>
      </c>
      <c r="B17" s="291" t="s">
        <v>941</v>
      </c>
      <c r="C17" s="4"/>
      <c r="D17" s="4"/>
      <c r="E17" s="4"/>
      <c r="F17" s="4"/>
    </row>
    <row r="18" spans="1:6" x14ac:dyDescent="0.2">
      <c r="A18" s="393"/>
      <c r="B18" s="284" t="s">
        <v>942</v>
      </c>
      <c r="C18" s="4"/>
      <c r="D18" s="4"/>
      <c r="E18" s="4"/>
      <c r="F18" s="4"/>
    </row>
    <row r="19" spans="1:6" x14ac:dyDescent="0.2">
      <c r="A19" s="393"/>
      <c r="B19" s="5" t="s">
        <v>943</v>
      </c>
      <c r="C19" s="4"/>
      <c r="D19" s="4"/>
      <c r="E19" s="4"/>
      <c r="F19" s="4"/>
    </row>
    <row r="20" spans="1:6" x14ac:dyDescent="0.2">
      <c r="A20" s="393"/>
      <c r="B20" s="5" t="s">
        <v>944</v>
      </c>
      <c r="C20" s="4"/>
      <c r="D20" s="4"/>
      <c r="E20" s="4"/>
      <c r="F20" s="4"/>
    </row>
    <row r="21" spans="1:6" x14ac:dyDescent="0.2">
      <c r="A21" s="393"/>
      <c r="B21" s="291" t="s">
        <v>215</v>
      </c>
      <c r="C21" s="4"/>
      <c r="D21" s="4"/>
      <c r="E21" s="4"/>
      <c r="F21" s="4"/>
    </row>
    <row r="22" spans="1:6" x14ac:dyDescent="0.2">
      <c r="A22" s="394"/>
      <c r="B22" s="298" t="s">
        <v>22</v>
      </c>
      <c r="C22" s="286">
        <f>SUM(C17:C21)</f>
        <v>0</v>
      </c>
      <c r="D22" s="286">
        <f t="shared" ref="D22" si="1">SUM(D17:D21)</f>
        <v>0</v>
      </c>
      <c r="E22" s="286">
        <f t="shared" ref="E22" si="2">SUM(E17:E21)</f>
        <v>0</v>
      </c>
      <c r="F22" s="286">
        <f t="shared" ref="F22" si="3">SUM(F17:F21)</f>
        <v>0</v>
      </c>
    </row>
    <row r="23" spans="1:6" x14ac:dyDescent="0.2">
      <c r="A23" s="392" t="s">
        <v>937</v>
      </c>
      <c r="B23" s="5" t="s">
        <v>945</v>
      </c>
      <c r="C23" s="4"/>
      <c r="D23" s="4"/>
      <c r="E23" s="4"/>
      <c r="F23" s="4"/>
    </row>
    <row r="24" spans="1:6" x14ac:dyDescent="0.2">
      <c r="A24" s="393"/>
      <c r="B24" s="284" t="s">
        <v>942</v>
      </c>
      <c r="C24" s="4"/>
      <c r="D24" s="4"/>
      <c r="E24" s="4"/>
      <c r="F24" s="4"/>
    </row>
    <row r="25" spans="1:6" x14ac:dyDescent="0.2">
      <c r="A25" s="393"/>
      <c r="B25" s="5" t="s">
        <v>943</v>
      </c>
      <c r="C25" s="4"/>
      <c r="D25" s="4"/>
      <c r="E25" s="4"/>
      <c r="F25" s="4"/>
    </row>
    <row r="26" spans="1:6" x14ac:dyDescent="0.2">
      <c r="A26" s="393"/>
      <c r="B26" s="5" t="s">
        <v>944</v>
      </c>
      <c r="C26" s="4"/>
      <c r="D26" s="4"/>
      <c r="E26" s="4"/>
      <c r="F26" s="4"/>
    </row>
    <row r="27" spans="1:6" x14ac:dyDescent="0.2">
      <c r="A27" s="393"/>
      <c r="B27" s="291" t="s">
        <v>215</v>
      </c>
      <c r="C27" s="4"/>
      <c r="D27" s="4"/>
      <c r="E27" s="4"/>
      <c r="F27" s="4"/>
    </row>
    <row r="28" spans="1:6" x14ac:dyDescent="0.2">
      <c r="A28" s="394"/>
      <c r="B28" s="298" t="s">
        <v>22</v>
      </c>
      <c r="C28" s="286">
        <f>SUM(C23:C27)</f>
        <v>0</v>
      </c>
      <c r="D28" s="286">
        <f t="shared" ref="D28" si="4">SUM(D23:D27)</f>
        <v>0</v>
      </c>
      <c r="E28" s="286">
        <f t="shared" ref="E28" si="5">SUM(E23:E27)</f>
        <v>0</v>
      </c>
      <c r="F28" s="286">
        <f t="shared" ref="F28" si="6">SUM(F23:F27)</f>
        <v>0</v>
      </c>
    </row>
    <row r="29" spans="1:6" x14ac:dyDescent="0.2">
      <c r="A29" s="392" t="s">
        <v>938</v>
      </c>
      <c r="B29" s="5" t="s">
        <v>945</v>
      </c>
      <c r="C29" s="4"/>
      <c r="D29" s="4"/>
      <c r="E29" s="4"/>
      <c r="F29" s="4"/>
    </row>
    <row r="30" spans="1:6" x14ac:dyDescent="0.2">
      <c r="A30" s="393"/>
      <c r="B30" s="284" t="s">
        <v>942</v>
      </c>
      <c r="C30" s="4"/>
      <c r="D30" s="4"/>
      <c r="E30" s="4"/>
      <c r="F30" s="4"/>
    </row>
    <row r="31" spans="1:6" x14ac:dyDescent="0.2">
      <c r="A31" s="393"/>
      <c r="B31" s="5" t="s">
        <v>943</v>
      </c>
      <c r="C31" s="4"/>
      <c r="D31" s="4"/>
      <c r="E31" s="4"/>
      <c r="F31" s="4"/>
    </row>
    <row r="32" spans="1:6" x14ac:dyDescent="0.2">
      <c r="A32" s="393"/>
      <c r="B32" s="5" t="s">
        <v>944</v>
      </c>
      <c r="C32" s="4"/>
      <c r="D32" s="4"/>
      <c r="E32" s="4"/>
      <c r="F32" s="4"/>
    </row>
    <row r="33" spans="1:6" x14ac:dyDescent="0.2">
      <c r="A33" s="393"/>
      <c r="B33" s="291" t="s">
        <v>215</v>
      </c>
      <c r="C33" s="4"/>
      <c r="D33" s="4"/>
      <c r="E33" s="4"/>
      <c r="F33" s="4"/>
    </row>
    <row r="34" spans="1:6" x14ac:dyDescent="0.2">
      <c r="A34" s="394"/>
      <c r="B34" s="298" t="s">
        <v>22</v>
      </c>
      <c r="C34" s="286">
        <f>SUM(C29:C33)</f>
        <v>0</v>
      </c>
      <c r="D34" s="286">
        <f t="shared" ref="D34" si="7">SUM(D29:D33)</f>
        <v>0</v>
      </c>
      <c r="E34" s="286">
        <f t="shared" ref="E34" si="8">SUM(E29:E33)</f>
        <v>0</v>
      </c>
      <c r="F34" s="286">
        <f t="shared" ref="F34" si="9">SUM(F29:F33)</f>
        <v>0</v>
      </c>
    </row>
    <row r="35" spans="1:6" ht="14.25" customHeight="1" x14ac:dyDescent="0.2">
      <c r="A35" s="392" t="s">
        <v>939</v>
      </c>
      <c r="B35" s="5" t="s">
        <v>945</v>
      </c>
      <c r="C35" s="4"/>
      <c r="D35" s="4"/>
      <c r="E35" s="4"/>
      <c r="F35" s="4"/>
    </row>
    <row r="36" spans="1:6" ht="14.25" customHeight="1" x14ac:dyDescent="0.2">
      <c r="A36" s="393"/>
      <c r="B36" s="284" t="s">
        <v>942</v>
      </c>
      <c r="C36" s="4"/>
      <c r="D36" s="4"/>
      <c r="E36" s="4"/>
      <c r="F36" s="4"/>
    </row>
    <row r="37" spans="1:6" ht="14.25" customHeight="1" x14ac:dyDescent="0.2">
      <c r="A37" s="393"/>
      <c r="B37" s="5" t="s">
        <v>943</v>
      </c>
      <c r="C37" s="4"/>
      <c r="D37" s="4"/>
      <c r="E37" s="4"/>
      <c r="F37" s="4"/>
    </row>
    <row r="38" spans="1:6" ht="14.25" customHeight="1" x14ac:dyDescent="0.2">
      <c r="A38" s="393"/>
      <c r="B38" s="5" t="s">
        <v>944</v>
      </c>
      <c r="C38" s="4"/>
      <c r="D38" s="4"/>
      <c r="E38" s="4"/>
      <c r="F38" s="4"/>
    </row>
    <row r="39" spans="1:6" ht="14.25" customHeight="1" x14ac:dyDescent="0.2">
      <c r="A39" s="393"/>
      <c r="B39" s="291" t="s">
        <v>215</v>
      </c>
      <c r="C39" s="4"/>
      <c r="D39" s="4"/>
      <c r="E39" s="4"/>
      <c r="F39" s="4"/>
    </row>
    <row r="40" spans="1:6" ht="14.25" customHeight="1" x14ac:dyDescent="0.2">
      <c r="A40" s="394"/>
      <c r="B40" s="298" t="s">
        <v>22</v>
      </c>
      <c r="C40" s="286">
        <f>SUM(C35:C39)</f>
        <v>0</v>
      </c>
      <c r="D40" s="286">
        <f t="shared" ref="D40" si="10">SUM(D35:D39)</f>
        <v>0</v>
      </c>
      <c r="E40" s="286">
        <f t="shared" ref="E40" si="11">SUM(E35:E39)</f>
        <v>0</v>
      </c>
      <c r="F40" s="286">
        <f t="shared" ref="F40" si="12">SUM(F35:F39)</f>
        <v>0</v>
      </c>
    </row>
    <row r="41" spans="1:6" x14ac:dyDescent="0.2">
      <c r="A41" s="392" t="s">
        <v>940</v>
      </c>
      <c r="B41" s="395" t="s">
        <v>945</v>
      </c>
      <c r="C41" s="4"/>
      <c r="D41" s="4"/>
      <c r="E41" s="4"/>
      <c r="F41" s="4"/>
    </row>
    <row r="42" spans="1:6" x14ac:dyDescent="0.2">
      <c r="A42" s="393"/>
      <c r="B42" s="396" t="s">
        <v>942</v>
      </c>
      <c r="C42" s="4"/>
      <c r="D42" s="4"/>
      <c r="E42" s="4"/>
      <c r="F42" s="4"/>
    </row>
    <row r="43" spans="1:6" x14ac:dyDescent="0.2">
      <c r="A43" s="393"/>
      <c r="B43" s="395" t="s">
        <v>943</v>
      </c>
      <c r="C43" s="4"/>
      <c r="D43" s="4"/>
      <c r="E43" s="4"/>
      <c r="F43" s="4"/>
    </row>
    <row r="44" spans="1:6" x14ac:dyDescent="0.2">
      <c r="A44" s="393"/>
      <c r="B44" s="395" t="s">
        <v>944</v>
      </c>
      <c r="C44" s="4"/>
      <c r="D44" s="4"/>
      <c r="E44" s="4"/>
      <c r="F44" s="4"/>
    </row>
    <row r="45" spans="1:6" x14ac:dyDescent="0.2">
      <c r="A45" s="393"/>
      <c r="B45" s="391" t="s">
        <v>215</v>
      </c>
      <c r="C45" s="4"/>
      <c r="D45" s="4"/>
      <c r="E45" s="4"/>
      <c r="F45" s="4"/>
    </row>
    <row r="46" spans="1:6" x14ac:dyDescent="0.2">
      <c r="A46" s="394"/>
      <c r="B46" s="298" t="s">
        <v>22</v>
      </c>
      <c r="C46" s="286">
        <f>SUM(C41:C45)</f>
        <v>0</v>
      </c>
      <c r="D46" s="286">
        <f t="shared" ref="D46" si="13">SUM(D41:D45)</f>
        <v>0</v>
      </c>
      <c r="E46" s="286">
        <f t="shared" ref="E46" si="14">SUM(E41:E45)</f>
        <v>0</v>
      </c>
      <c r="F46" s="286">
        <f t="shared" ref="F46" si="15">SUM(F41:F45)</f>
        <v>0</v>
      </c>
    </row>
    <row r="47" spans="1:6" x14ac:dyDescent="0.2">
      <c r="A47" s="583" t="s">
        <v>10</v>
      </c>
      <c r="B47" s="550"/>
      <c r="C47" s="312">
        <f>C46+C40+C34+C28+C22+C16</f>
        <v>0</v>
      </c>
      <c r="D47" s="312">
        <f t="shared" ref="D47:F47" si="16">D46+D40+D34+D28+D22+D16</f>
        <v>0</v>
      </c>
      <c r="E47" s="312">
        <f t="shared" si="16"/>
        <v>0</v>
      </c>
      <c r="F47" s="312">
        <f t="shared" si="16"/>
        <v>0</v>
      </c>
    </row>
    <row r="50" spans="2:6" x14ac:dyDescent="0.2">
      <c r="B50" s="9" t="s">
        <v>946</v>
      </c>
      <c r="C50" s="273"/>
      <c r="D50" s="8"/>
      <c r="E50" s="8"/>
      <c r="F50" s="383"/>
    </row>
    <row r="51" spans="2:6" ht="25.5" x14ac:dyDescent="0.2">
      <c r="B51" s="341" t="s">
        <v>947</v>
      </c>
      <c r="C51" s="341"/>
      <c r="D51" s="205" t="s">
        <v>948</v>
      </c>
      <c r="E51" s="8"/>
      <c r="F51" s="388" t="s">
        <v>949</v>
      </c>
    </row>
    <row r="52" spans="2:6" x14ac:dyDescent="0.2">
      <c r="B52" s="10"/>
      <c r="C52" s="173"/>
      <c r="D52" s="173"/>
      <c r="E52" s="8"/>
      <c r="F52" s="383"/>
    </row>
    <row r="53" spans="2:6" x14ac:dyDescent="0.2">
      <c r="B53" s="9"/>
      <c r="C53" s="6" t="s">
        <v>398</v>
      </c>
      <c r="D53" s="173"/>
      <c r="E53" s="8"/>
      <c r="F53" s="383"/>
    </row>
    <row r="54" spans="2:6" x14ac:dyDescent="0.2">
      <c r="B54" s="10" t="s">
        <v>950</v>
      </c>
      <c r="C54" s="173"/>
      <c r="D54" s="173"/>
      <c r="E54" s="8"/>
      <c r="F54" s="383"/>
    </row>
    <row r="55" spans="2:6" x14ac:dyDescent="0.2">
      <c r="B55" s="9" t="s">
        <v>951</v>
      </c>
      <c r="C55" s="173"/>
      <c r="D55" s="205" t="s">
        <v>948</v>
      </c>
      <c r="E55" s="8"/>
      <c r="F55" s="388" t="s">
        <v>949</v>
      </c>
    </row>
    <row r="56" spans="2:6" x14ac:dyDescent="0.2">
      <c r="B56" s="383"/>
      <c r="C56" s="383"/>
      <c r="D56" s="173"/>
      <c r="E56" s="8"/>
      <c r="F56" s="383"/>
    </row>
    <row r="57" spans="2:6" x14ac:dyDescent="0.2">
      <c r="B57" s="535" t="s">
        <v>952</v>
      </c>
      <c r="C57" s="535"/>
      <c r="D57" s="383"/>
      <c r="E57" s="383"/>
      <c r="F57" s="383"/>
    </row>
  </sheetData>
  <sheetProtection password="CA9F" sheet="1" objects="1" scenarios="1"/>
  <mergeCells count="6">
    <mergeCell ref="B57:C57"/>
    <mergeCell ref="D1:F3"/>
    <mergeCell ref="E7:F7"/>
    <mergeCell ref="E8:F8"/>
    <mergeCell ref="A5:F5"/>
    <mergeCell ref="A47:B47"/>
  </mergeCells>
  <dataValidations count="1">
    <dataValidation type="whole" allowBlank="1" showInputMessage="1" showErrorMessage="1" sqref="F8" xr:uid="{98F8A35D-CF9E-48D5-A4FA-CB3E8E5226C9}">
      <formula1>1</formula1>
      <formula2>100000000000</formula2>
    </dataValidation>
  </dataValidation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26214-D0C9-46E1-AB00-D63982041628}">
  <dimension ref="A1:G58"/>
  <sheetViews>
    <sheetView topLeftCell="A4" workbookViewId="0">
      <selection activeCell="F40" sqref="F40"/>
    </sheetView>
  </sheetViews>
  <sheetFormatPr defaultRowHeight="12.75" x14ac:dyDescent="0.2"/>
  <cols>
    <col min="1" max="6" width="24.5703125" style="287" customWidth="1"/>
    <col min="7" max="16384" width="9.140625" style="287"/>
  </cols>
  <sheetData>
    <row r="1" spans="1:6" x14ac:dyDescent="0.2">
      <c r="D1" s="582" t="s">
        <v>930</v>
      </c>
      <c r="E1" s="582"/>
      <c r="F1" s="582"/>
    </row>
    <row r="2" spans="1:6" x14ac:dyDescent="0.2">
      <c r="D2" s="582"/>
      <c r="E2" s="582"/>
      <c r="F2" s="582"/>
    </row>
    <row r="3" spans="1:6" x14ac:dyDescent="0.2">
      <c r="D3" s="582"/>
      <c r="E3" s="582"/>
      <c r="F3" s="582"/>
    </row>
    <row r="5" spans="1:6" x14ac:dyDescent="0.2">
      <c r="A5" s="483" t="s">
        <v>961</v>
      </c>
      <c r="B5" s="483"/>
      <c r="C5" s="483"/>
      <c r="D5" s="483"/>
      <c r="E5" s="483"/>
      <c r="F5" s="483"/>
    </row>
    <row r="7" spans="1:6" x14ac:dyDescent="0.2">
      <c r="A7" s="287" t="s">
        <v>931</v>
      </c>
      <c r="E7" s="533" t="s">
        <v>620</v>
      </c>
      <c r="F7" s="533"/>
    </row>
    <row r="8" spans="1:6" ht="25.5" x14ac:dyDescent="0.2">
      <c r="A8" s="189" t="s">
        <v>665</v>
      </c>
      <c r="B8" s="189"/>
      <c r="C8" s="189"/>
      <c r="E8" s="533" t="s">
        <v>271</v>
      </c>
      <c r="F8" s="533"/>
    </row>
    <row r="9" spans="1:6" ht="38.25" x14ac:dyDescent="0.2">
      <c r="A9" s="398" t="s">
        <v>630</v>
      </c>
      <c r="B9" s="398" t="s">
        <v>932</v>
      </c>
      <c r="C9" s="398" t="s">
        <v>648</v>
      </c>
      <c r="D9" s="398" t="s">
        <v>933</v>
      </c>
      <c r="E9" s="398" t="s">
        <v>934</v>
      </c>
      <c r="F9" s="398" t="s">
        <v>173</v>
      </c>
    </row>
    <row r="10" spans="1:6" x14ac:dyDescent="0.2">
      <c r="A10" s="397" t="s">
        <v>860</v>
      </c>
      <c r="B10" s="398" t="s">
        <v>276</v>
      </c>
      <c r="C10" s="398">
        <v>1</v>
      </c>
      <c r="D10" s="398">
        <v>2</v>
      </c>
      <c r="E10" s="398">
        <v>3</v>
      </c>
      <c r="F10" s="398">
        <v>4</v>
      </c>
    </row>
    <row r="11" spans="1:6" x14ac:dyDescent="0.2">
      <c r="A11" s="392" t="s">
        <v>935</v>
      </c>
      <c r="B11" s="391" t="s">
        <v>941</v>
      </c>
      <c r="C11" s="4"/>
      <c r="D11" s="4"/>
      <c r="E11" s="4"/>
      <c r="F11" s="4"/>
    </row>
    <row r="12" spans="1:6" x14ac:dyDescent="0.2">
      <c r="A12" s="393"/>
      <c r="B12" s="396" t="s">
        <v>942</v>
      </c>
      <c r="C12" s="4"/>
      <c r="D12" s="4"/>
      <c r="E12" s="4"/>
      <c r="F12" s="4"/>
    </row>
    <row r="13" spans="1:6" x14ac:dyDescent="0.2">
      <c r="A13" s="393"/>
      <c r="B13" s="395" t="s">
        <v>943</v>
      </c>
      <c r="C13" s="4"/>
      <c r="D13" s="4"/>
      <c r="E13" s="4"/>
      <c r="F13" s="4"/>
    </row>
    <row r="14" spans="1:6" x14ac:dyDescent="0.2">
      <c r="A14" s="393"/>
      <c r="B14" s="395" t="s">
        <v>944</v>
      </c>
      <c r="C14" s="4"/>
      <c r="D14" s="4"/>
      <c r="E14" s="4"/>
      <c r="F14" s="4"/>
    </row>
    <row r="15" spans="1:6" x14ac:dyDescent="0.2">
      <c r="A15" s="393"/>
      <c r="B15" s="391" t="s">
        <v>215</v>
      </c>
      <c r="C15" s="4"/>
      <c r="D15" s="4"/>
      <c r="E15" s="4"/>
      <c r="F15" s="4"/>
    </row>
    <row r="16" spans="1:6" x14ac:dyDescent="0.2">
      <c r="A16" s="394"/>
      <c r="B16" s="452" t="s">
        <v>22</v>
      </c>
      <c r="C16" s="286">
        <f>SUM(C11:C15)</f>
        <v>0</v>
      </c>
      <c r="D16" s="286">
        <f t="shared" ref="D16:F16" si="0">SUM(D11:D15)</f>
        <v>0</v>
      </c>
      <c r="E16" s="286">
        <f t="shared" si="0"/>
        <v>0</v>
      </c>
      <c r="F16" s="286">
        <f t="shared" si="0"/>
        <v>0</v>
      </c>
    </row>
    <row r="17" spans="1:6" x14ac:dyDescent="0.2">
      <c r="A17" s="392" t="s">
        <v>936</v>
      </c>
      <c r="B17" s="291" t="s">
        <v>941</v>
      </c>
      <c r="C17" s="4"/>
      <c r="D17" s="4"/>
      <c r="E17" s="4"/>
      <c r="F17" s="4"/>
    </row>
    <row r="18" spans="1:6" x14ac:dyDescent="0.2">
      <c r="A18" s="393"/>
      <c r="B18" s="284" t="s">
        <v>942</v>
      </c>
      <c r="C18" s="4"/>
      <c r="D18" s="4"/>
      <c r="E18" s="4"/>
      <c r="F18" s="4"/>
    </row>
    <row r="19" spans="1:6" x14ac:dyDescent="0.2">
      <c r="A19" s="393"/>
      <c r="B19" s="5" t="s">
        <v>943</v>
      </c>
      <c r="C19" s="4"/>
      <c r="D19" s="4"/>
      <c r="E19" s="4"/>
      <c r="F19" s="4"/>
    </row>
    <row r="20" spans="1:6" x14ac:dyDescent="0.2">
      <c r="A20" s="393"/>
      <c r="B20" s="5" t="s">
        <v>944</v>
      </c>
      <c r="C20" s="4"/>
      <c r="D20" s="4"/>
      <c r="E20" s="4"/>
      <c r="F20" s="4"/>
    </row>
    <row r="21" spans="1:6" x14ac:dyDescent="0.2">
      <c r="A21" s="393"/>
      <c r="B21" s="291" t="s">
        <v>215</v>
      </c>
      <c r="C21" s="449"/>
      <c r="D21" s="449"/>
      <c r="E21" s="449"/>
      <c r="F21" s="449"/>
    </row>
    <row r="22" spans="1:6" x14ac:dyDescent="0.2">
      <c r="A22" s="394"/>
      <c r="B22" s="452" t="s">
        <v>22</v>
      </c>
      <c r="C22" s="286">
        <f>SUM(C17:C21)</f>
        <v>0</v>
      </c>
      <c r="D22" s="286">
        <f t="shared" ref="D22" si="1">SUM(D17:D21)</f>
        <v>0</v>
      </c>
      <c r="E22" s="286">
        <f t="shared" ref="E22" si="2">SUM(E17:E21)</f>
        <v>0</v>
      </c>
      <c r="F22" s="286">
        <f t="shared" ref="F22" si="3">SUM(F17:F21)</f>
        <v>0</v>
      </c>
    </row>
    <row r="23" spans="1:6" x14ac:dyDescent="0.2">
      <c r="A23" s="392" t="s">
        <v>937</v>
      </c>
      <c r="B23" s="5" t="s">
        <v>945</v>
      </c>
      <c r="C23" s="4"/>
      <c r="D23" s="4"/>
      <c r="E23" s="4"/>
      <c r="F23" s="4"/>
    </row>
    <row r="24" spans="1:6" x14ac:dyDescent="0.2">
      <c r="A24" s="393"/>
      <c r="B24" s="284" t="s">
        <v>942</v>
      </c>
      <c r="C24" s="4"/>
      <c r="D24" s="4"/>
      <c r="E24" s="4"/>
      <c r="F24" s="4"/>
    </row>
    <row r="25" spans="1:6" x14ac:dyDescent="0.2">
      <c r="A25" s="393"/>
      <c r="B25" s="5" t="s">
        <v>943</v>
      </c>
      <c r="C25" s="4"/>
      <c r="D25" s="4"/>
      <c r="E25" s="4"/>
      <c r="F25" s="4"/>
    </row>
    <row r="26" spans="1:6" x14ac:dyDescent="0.2">
      <c r="A26" s="393"/>
      <c r="B26" s="5" t="s">
        <v>944</v>
      </c>
      <c r="C26" s="4"/>
      <c r="D26" s="4"/>
      <c r="E26" s="4"/>
      <c r="F26" s="4"/>
    </row>
    <row r="27" spans="1:6" x14ac:dyDescent="0.2">
      <c r="A27" s="393"/>
      <c r="B27" s="291" t="s">
        <v>215</v>
      </c>
      <c r="C27" s="4"/>
      <c r="D27" s="4"/>
      <c r="E27" s="4"/>
      <c r="F27" s="4"/>
    </row>
    <row r="28" spans="1:6" x14ac:dyDescent="0.2">
      <c r="A28" s="394"/>
      <c r="B28" s="298" t="s">
        <v>22</v>
      </c>
      <c r="C28" s="286">
        <f>SUM(C23:C27)</f>
        <v>0</v>
      </c>
      <c r="D28" s="286">
        <f t="shared" ref="D28" si="4">SUM(D23:D27)</f>
        <v>0</v>
      </c>
      <c r="E28" s="286">
        <f t="shared" ref="E28" si="5">SUM(E23:E27)</f>
        <v>0</v>
      </c>
      <c r="F28" s="286">
        <f t="shared" ref="F28" si="6">SUM(F23:F27)</f>
        <v>0</v>
      </c>
    </row>
    <row r="29" spans="1:6" x14ac:dyDescent="0.2">
      <c r="A29" s="392" t="s">
        <v>938</v>
      </c>
      <c r="B29" s="5" t="s">
        <v>945</v>
      </c>
      <c r="C29" s="4"/>
      <c r="D29" s="4"/>
      <c r="E29" s="4"/>
      <c r="F29" s="4"/>
    </row>
    <row r="30" spans="1:6" x14ac:dyDescent="0.2">
      <c r="A30" s="393"/>
      <c r="B30" s="284" t="s">
        <v>942</v>
      </c>
      <c r="C30" s="4"/>
      <c r="D30" s="4"/>
      <c r="E30" s="4"/>
      <c r="F30" s="4"/>
    </row>
    <row r="31" spans="1:6" x14ac:dyDescent="0.2">
      <c r="A31" s="393"/>
      <c r="B31" s="5" t="s">
        <v>943</v>
      </c>
      <c r="C31" s="4"/>
      <c r="D31" s="4"/>
      <c r="E31" s="4"/>
      <c r="F31" s="4"/>
    </row>
    <row r="32" spans="1:6" x14ac:dyDescent="0.2">
      <c r="A32" s="393"/>
      <c r="B32" s="5" t="s">
        <v>944</v>
      </c>
      <c r="C32" s="4"/>
      <c r="D32" s="4"/>
      <c r="E32" s="4"/>
      <c r="F32" s="4"/>
    </row>
    <row r="33" spans="1:7" x14ac:dyDescent="0.2">
      <c r="A33" s="393"/>
      <c r="B33" s="291" t="s">
        <v>215</v>
      </c>
      <c r="C33" s="4"/>
      <c r="D33" s="4"/>
      <c r="E33" s="4"/>
      <c r="F33" s="4"/>
    </row>
    <row r="34" spans="1:7" x14ac:dyDescent="0.2">
      <c r="A34" s="394"/>
      <c r="B34" s="298" t="s">
        <v>22</v>
      </c>
      <c r="C34" s="286">
        <f>SUM(C29:C33)</f>
        <v>0</v>
      </c>
      <c r="D34" s="286">
        <f t="shared" ref="D34" si="7">SUM(D29:D33)</f>
        <v>0</v>
      </c>
      <c r="E34" s="286">
        <f t="shared" ref="E34" si="8">SUM(E29:E33)</f>
        <v>0</v>
      </c>
      <c r="F34" s="286">
        <f t="shared" ref="F34" si="9">SUM(F29:F33)</f>
        <v>0</v>
      </c>
    </row>
    <row r="35" spans="1:7" x14ac:dyDescent="0.2">
      <c r="A35" s="392" t="s">
        <v>939</v>
      </c>
      <c r="B35" s="5" t="s">
        <v>945</v>
      </c>
      <c r="C35" s="4"/>
      <c r="D35" s="4"/>
      <c r="E35" s="4"/>
      <c r="F35" s="4"/>
    </row>
    <row r="36" spans="1:7" x14ac:dyDescent="0.2">
      <c r="A36" s="393"/>
      <c r="B36" s="284" t="s">
        <v>942</v>
      </c>
      <c r="C36" s="4"/>
      <c r="D36" s="4"/>
      <c r="E36" s="4"/>
      <c r="F36" s="4"/>
    </row>
    <row r="37" spans="1:7" x14ac:dyDescent="0.2">
      <c r="A37" s="393"/>
      <c r="B37" s="5" t="s">
        <v>943</v>
      </c>
      <c r="C37" s="4"/>
      <c r="D37" s="4"/>
      <c r="E37" s="4"/>
      <c r="F37" s="4"/>
    </row>
    <row r="38" spans="1:7" x14ac:dyDescent="0.2">
      <c r="A38" s="393"/>
      <c r="B38" s="5" t="s">
        <v>944</v>
      </c>
      <c r="C38" s="4"/>
      <c r="D38" s="4"/>
      <c r="E38" s="4"/>
      <c r="F38" s="4"/>
    </row>
    <row r="39" spans="1:7" x14ac:dyDescent="0.2">
      <c r="A39" s="393"/>
      <c r="B39" s="291" t="s">
        <v>215</v>
      </c>
      <c r="C39" s="4"/>
      <c r="D39" s="4"/>
      <c r="E39" s="4"/>
      <c r="F39" s="4"/>
    </row>
    <row r="40" spans="1:7" x14ac:dyDescent="0.2">
      <c r="A40" s="394"/>
      <c r="B40" s="298" t="s">
        <v>22</v>
      </c>
      <c r="C40" s="286">
        <f>SUM(C35:C39)</f>
        <v>0</v>
      </c>
      <c r="D40" s="286">
        <f t="shared" ref="D40" si="10">SUM(D35:D39)</f>
        <v>0</v>
      </c>
      <c r="E40" s="286">
        <f t="shared" ref="E40" si="11">SUM(E35:E39)</f>
        <v>0</v>
      </c>
      <c r="F40" s="286">
        <f t="shared" ref="F40" si="12">SUM(F35:F39)</f>
        <v>0</v>
      </c>
    </row>
    <row r="41" spans="1:7" x14ac:dyDescent="0.2">
      <c r="A41" s="392" t="s">
        <v>940</v>
      </c>
      <c r="B41" s="5" t="s">
        <v>945</v>
      </c>
      <c r="C41" s="4"/>
      <c r="D41" s="4"/>
      <c r="E41" s="4"/>
      <c r="F41" s="4"/>
    </row>
    <row r="42" spans="1:7" x14ac:dyDescent="0.2">
      <c r="A42" s="393"/>
      <c r="B42" s="284" t="s">
        <v>942</v>
      </c>
      <c r="C42" s="4"/>
      <c r="D42" s="4"/>
      <c r="E42" s="4"/>
      <c r="F42" s="4"/>
    </row>
    <row r="43" spans="1:7" x14ac:dyDescent="0.2">
      <c r="A43" s="393"/>
      <c r="B43" s="5" t="s">
        <v>943</v>
      </c>
      <c r="C43" s="4"/>
      <c r="D43" s="4"/>
      <c r="E43" s="4"/>
      <c r="F43" s="4"/>
    </row>
    <row r="44" spans="1:7" x14ac:dyDescent="0.2">
      <c r="A44" s="393"/>
      <c r="B44" s="5" t="s">
        <v>944</v>
      </c>
      <c r="C44" s="4"/>
      <c r="D44" s="4"/>
      <c r="E44" s="4"/>
      <c r="F44" s="4"/>
    </row>
    <row r="45" spans="1:7" x14ac:dyDescent="0.2">
      <c r="A45" s="393"/>
      <c r="B45" s="291" t="s">
        <v>215</v>
      </c>
      <c r="C45" s="4"/>
      <c r="D45" s="4"/>
      <c r="E45" s="4"/>
      <c r="F45" s="4"/>
    </row>
    <row r="46" spans="1:7" x14ac:dyDescent="0.2">
      <c r="A46" s="394"/>
      <c r="B46" s="298" t="s">
        <v>22</v>
      </c>
      <c r="C46" s="286">
        <f>SUM(C41:C45)</f>
        <v>0</v>
      </c>
      <c r="D46" s="286">
        <f t="shared" ref="D46" si="13">SUM(D41:D45)</f>
        <v>0</v>
      </c>
      <c r="E46" s="286">
        <f t="shared" ref="E46" si="14">SUM(E41:E45)</f>
        <v>0</v>
      </c>
      <c r="F46" s="286">
        <f t="shared" ref="F46" si="15">SUM(F41:F45)</f>
        <v>0</v>
      </c>
    </row>
    <row r="47" spans="1:7" x14ac:dyDescent="0.2">
      <c r="A47" s="550" t="s">
        <v>10</v>
      </c>
      <c r="B47" s="550"/>
      <c r="C47" s="312">
        <f>C16+C22+C28+C34+C40+C46</f>
        <v>0</v>
      </c>
      <c r="D47" s="312">
        <f t="shared" ref="D47:F47" si="16">D16+D22+D28+D34+D40+D46</f>
        <v>0</v>
      </c>
      <c r="E47" s="312">
        <f>E16+E22+E28+E34+E40+E46</f>
        <v>0</v>
      </c>
      <c r="F47" s="312">
        <f t="shared" si="16"/>
        <v>0</v>
      </c>
      <c r="G47" s="389"/>
    </row>
    <row r="48" spans="1:7" x14ac:dyDescent="0.2">
      <c r="B48" s="6"/>
      <c r="C48" s="273"/>
      <c r="D48" s="8"/>
      <c r="E48" s="8"/>
    </row>
    <row r="49" spans="2:6" x14ac:dyDescent="0.2">
      <c r="C49" s="273"/>
      <c r="D49" s="8"/>
      <c r="E49" s="8"/>
    </row>
    <row r="50" spans="2:6" x14ac:dyDescent="0.2">
      <c r="B50" s="9" t="s">
        <v>946</v>
      </c>
      <c r="C50" s="273"/>
      <c r="D50" s="8"/>
      <c r="E50" s="8"/>
    </row>
    <row r="51" spans="2:6" ht="25.5" x14ac:dyDescent="0.2">
      <c r="B51" s="341" t="s">
        <v>947</v>
      </c>
      <c r="C51" s="341"/>
      <c r="D51" s="205" t="s">
        <v>948</v>
      </c>
      <c r="E51" s="8"/>
      <c r="F51" s="390" t="s">
        <v>949</v>
      </c>
    </row>
    <row r="52" spans="2:6" x14ac:dyDescent="0.2">
      <c r="B52" s="10"/>
      <c r="C52" s="173"/>
      <c r="D52" s="173"/>
      <c r="E52" s="8"/>
    </row>
    <row r="53" spans="2:6" ht="12.75" customHeight="1" x14ac:dyDescent="0.2">
      <c r="B53" s="9"/>
      <c r="C53" s="6" t="s">
        <v>398</v>
      </c>
      <c r="D53" s="173"/>
      <c r="E53" s="8"/>
    </row>
    <row r="54" spans="2:6" x14ac:dyDescent="0.2">
      <c r="B54" s="10" t="s">
        <v>950</v>
      </c>
      <c r="C54" s="173"/>
      <c r="D54" s="173"/>
      <c r="E54" s="8"/>
    </row>
    <row r="55" spans="2:6" x14ac:dyDescent="0.2">
      <c r="B55" s="9" t="s">
        <v>951</v>
      </c>
      <c r="C55" s="173"/>
      <c r="D55" s="205" t="s">
        <v>948</v>
      </c>
      <c r="E55" s="8"/>
      <c r="F55" s="390" t="s">
        <v>949</v>
      </c>
    </row>
    <row r="56" spans="2:6" x14ac:dyDescent="0.2">
      <c r="D56" s="173"/>
      <c r="E56" s="8"/>
    </row>
    <row r="57" spans="2:6" x14ac:dyDescent="0.2">
      <c r="B57" s="535" t="s">
        <v>952</v>
      </c>
      <c r="C57" s="535"/>
    </row>
    <row r="58" spans="2:6" ht="22.5" customHeight="1" x14ac:dyDescent="0.2"/>
  </sheetData>
  <sheetProtection password="CA9F" sheet="1" objects="1" scenarios="1"/>
  <mergeCells count="6">
    <mergeCell ref="A5:F5"/>
    <mergeCell ref="D1:F3"/>
    <mergeCell ref="E7:F7"/>
    <mergeCell ref="E8:F8"/>
    <mergeCell ref="B57:C57"/>
    <mergeCell ref="A47:B47"/>
  </mergeCells>
  <dataValidations count="1">
    <dataValidation type="whole" allowBlank="1" showInputMessage="1" showErrorMessage="1" sqref="F8" xr:uid="{6A6E6AC3-0625-42D7-8106-6EAF89270BB5}">
      <formula1>1</formula1>
      <formula2>100000000000</formula2>
    </dataValidation>
  </dataValidation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8468B-2D32-41DA-B813-E0E7E0282BD6}">
  <dimension ref="A1:F57"/>
  <sheetViews>
    <sheetView workbookViewId="0">
      <selection activeCell="G36" sqref="G36"/>
    </sheetView>
  </sheetViews>
  <sheetFormatPr defaultRowHeight="12.75" x14ac:dyDescent="0.2"/>
  <cols>
    <col min="1" max="6" width="25.28515625" style="287" customWidth="1"/>
    <col min="7" max="16384" width="9.140625" style="287"/>
  </cols>
  <sheetData>
    <row r="1" spans="1:6" x14ac:dyDescent="0.2">
      <c r="D1" s="582" t="s">
        <v>930</v>
      </c>
      <c r="E1" s="582"/>
      <c r="F1" s="582"/>
    </row>
    <row r="2" spans="1:6" x14ac:dyDescent="0.2">
      <c r="D2" s="582"/>
      <c r="E2" s="582"/>
      <c r="F2" s="582"/>
    </row>
    <row r="3" spans="1:6" x14ac:dyDescent="0.2">
      <c r="D3" s="582"/>
      <c r="E3" s="582"/>
      <c r="F3" s="582"/>
    </row>
    <row r="5" spans="1:6" x14ac:dyDescent="0.2">
      <c r="A5" s="483" t="s">
        <v>962</v>
      </c>
      <c r="B5" s="483"/>
      <c r="C5" s="483"/>
      <c r="D5" s="483"/>
      <c r="E5" s="483"/>
      <c r="F5" s="483"/>
    </row>
    <row r="7" spans="1:6" x14ac:dyDescent="0.2">
      <c r="A7" s="287" t="s">
        <v>931</v>
      </c>
      <c r="E7" s="533" t="s">
        <v>620</v>
      </c>
      <c r="F7" s="533"/>
    </row>
    <row r="8" spans="1:6" ht="25.5" x14ac:dyDescent="0.2">
      <c r="A8" s="189" t="s">
        <v>665</v>
      </c>
      <c r="B8" s="189"/>
      <c r="C8" s="189"/>
      <c r="E8" s="533" t="s">
        <v>271</v>
      </c>
      <c r="F8" s="533"/>
    </row>
    <row r="9" spans="1:6" ht="38.25" x14ac:dyDescent="0.2">
      <c r="A9" s="398" t="s">
        <v>630</v>
      </c>
      <c r="B9" s="398" t="s">
        <v>932</v>
      </c>
      <c r="C9" s="398" t="s">
        <v>648</v>
      </c>
      <c r="D9" s="398" t="s">
        <v>933</v>
      </c>
      <c r="E9" s="398" t="s">
        <v>934</v>
      </c>
      <c r="F9" s="398" t="s">
        <v>173</v>
      </c>
    </row>
    <row r="10" spans="1:6" x14ac:dyDescent="0.2">
      <c r="A10" s="398" t="s">
        <v>860</v>
      </c>
      <c r="B10" s="398" t="s">
        <v>276</v>
      </c>
      <c r="C10" s="398">
        <v>1</v>
      </c>
      <c r="D10" s="398">
        <v>2</v>
      </c>
      <c r="E10" s="398">
        <v>3</v>
      </c>
      <c r="F10" s="398">
        <v>4</v>
      </c>
    </row>
    <row r="11" spans="1:6" x14ac:dyDescent="0.2">
      <c r="A11" s="392" t="s">
        <v>935</v>
      </c>
      <c r="B11" s="291" t="s">
        <v>941</v>
      </c>
      <c r="C11" s="4"/>
      <c r="D11" s="4"/>
      <c r="E11" s="4"/>
      <c r="F11" s="4"/>
    </row>
    <row r="12" spans="1:6" x14ac:dyDescent="0.2">
      <c r="A12" s="393"/>
      <c r="B12" s="284" t="s">
        <v>942</v>
      </c>
      <c r="C12" s="4"/>
      <c r="D12" s="4"/>
      <c r="E12" s="4"/>
      <c r="F12" s="4"/>
    </row>
    <row r="13" spans="1:6" x14ac:dyDescent="0.2">
      <c r="A13" s="393"/>
      <c r="B13" s="5" t="s">
        <v>943</v>
      </c>
      <c r="C13" s="4"/>
      <c r="D13" s="4"/>
      <c r="E13" s="4"/>
      <c r="F13" s="4"/>
    </row>
    <row r="14" spans="1:6" x14ac:dyDescent="0.2">
      <c r="A14" s="393"/>
      <c r="B14" s="5" t="s">
        <v>944</v>
      </c>
      <c r="C14" s="4"/>
      <c r="D14" s="4"/>
      <c r="E14" s="4"/>
      <c r="F14" s="4"/>
    </row>
    <row r="15" spans="1:6" x14ac:dyDescent="0.2">
      <c r="A15" s="393"/>
      <c r="B15" s="291" t="s">
        <v>215</v>
      </c>
      <c r="C15" s="4"/>
      <c r="D15" s="4"/>
      <c r="E15" s="4"/>
      <c r="F15" s="4"/>
    </row>
    <row r="16" spans="1:6" x14ac:dyDescent="0.2">
      <c r="A16" s="394"/>
      <c r="B16" s="298" t="s">
        <v>22</v>
      </c>
      <c r="C16" s="286">
        <f>SUM(C11:C15)</f>
        <v>0</v>
      </c>
      <c r="D16" s="286">
        <f t="shared" ref="D16:F16" si="0">SUM(D11:D15)</f>
        <v>0</v>
      </c>
      <c r="E16" s="286">
        <f t="shared" si="0"/>
        <v>0</v>
      </c>
      <c r="F16" s="286">
        <f t="shared" si="0"/>
        <v>0</v>
      </c>
    </row>
    <row r="17" spans="1:6" x14ac:dyDescent="0.2">
      <c r="A17" s="392" t="s">
        <v>936</v>
      </c>
      <c r="B17" s="291" t="s">
        <v>941</v>
      </c>
      <c r="C17" s="4"/>
      <c r="D17" s="4"/>
      <c r="E17" s="4"/>
      <c r="F17" s="4"/>
    </row>
    <row r="18" spans="1:6" x14ac:dyDescent="0.2">
      <c r="A18" s="393"/>
      <c r="B18" s="284" t="s">
        <v>942</v>
      </c>
      <c r="C18" s="4"/>
      <c r="D18" s="4"/>
      <c r="E18" s="4"/>
      <c r="F18" s="4"/>
    </row>
    <row r="19" spans="1:6" x14ac:dyDescent="0.2">
      <c r="A19" s="393"/>
      <c r="B19" s="5" t="s">
        <v>943</v>
      </c>
      <c r="C19" s="4"/>
      <c r="D19" s="4"/>
      <c r="E19" s="4"/>
      <c r="F19" s="4"/>
    </row>
    <row r="20" spans="1:6" x14ac:dyDescent="0.2">
      <c r="A20" s="393"/>
      <c r="B20" s="5" t="s">
        <v>944</v>
      </c>
      <c r="C20" s="4"/>
      <c r="D20" s="4"/>
      <c r="E20" s="4"/>
      <c r="F20" s="4"/>
    </row>
    <row r="21" spans="1:6" x14ac:dyDescent="0.2">
      <c r="A21" s="393"/>
      <c r="B21" s="291" t="s">
        <v>215</v>
      </c>
      <c r="C21" s="4"/>
      <c r="D21" s="4"/>
      <c r="E21" s="4"/>
      <c r="F21" s="4"/>
    </row>
    <row r="22" spans="1:6" x14ac:dyDescent="0.2">
      <c r="A22" s="394"/>
      <c r="B22" s="298" t="s">
        <v>22</v>
      </c>
      <c r="C22" s="286">
        <f>SUM(C17:C21)</f>
        <v>0</v>
      </c>
      <c r="D22" s="286">
        <f t="shared" ref="D22" si="1">SUM(D17:D21)</f>
        <v>0</v>
      </c>
      <c r="E22" s="286">
        <f t="shared" ref="E22" si="2">SUM(E17:E21)</f>
        <v>0</v>
      </c>
      <c r="F22" s="286">
        <f t="shared" ref="F22" si="3">SUM(F17:F21)</f>
        <v>0</v>
      </c>
    </row>
    <row r="23" spans="1:6" x14ac:dyDescent="0.2">
      <c r="A23" s="392" t="s">
        <v>937</v>
      </c>
      <c r="B23" s="5" t="s">
        <v>945</v>
      </c>
      <c r="C23" s="4"/>
      <c r="D23" s="4"/>
      <c r="E23" s="4"/>
      <c r="F23" s="4"/>
    </row>
    <row r="24" spans="1:6" x14ac:dyDescent="0.2">
      <c r="A24" s="393"/>
      <c r="B24" s="284" t="s">
        <v>942</v>
      </c>
      <c r="C24" s="4"/>
      <c r="D24" s="4"/>
      <c r="E24" s="4"/>
      <c r="F24" s="4"/>
    </row>
    <row r="25" spans="1:6" x14ac:dyDescent="0.2">
      <c r="A25" s="393"/>
      <c r="B25" s="5" t="s">
        <v>943</v>
      </c>
      <c r="C25" s="4"/>
      <c r="D25" s="4"/>
      <c r="E25" s="4"/>
      <c r="F25" s="4"/>
    </row>
    <row r="26" spans="1:6" x14ac:dyDescent="0.2">
      <c r="A26" s="393"/>
      <c r="B26" s="5" t="s">
        <v>944</v>
      </c>
      <c r="C26" s="4"/>
      <c r="D26" s="4"/>
      <c r="E26" s="4"/>
      <c r="F26" s="4"/>
    </row>
    <row r="27" spans="1:6" x14ac:dyDescent="0.2">
      <c r="A27" s="393"/>
      <c r="B27" s="291" t="s">
        <v>215</v>
      </c>
      <c r="C27" s="4"/>
      <c r="D27" s="4"/>
      <c r="E27" s="4"/>
      <c r="F27" s="4"/>
    </row>
    <row r="28" spans="1:6" x14ac:dyDescent="0.2">
      <c r="A28" s="394"/>
      <c r="B28" s="298" t="s">
        <v>22</v>
      </c>
      <c r="C28" s="286">
        <f>SUM(C23:C27)</f>
        <v>0</v>
      </c>
      <c r="D28" s="286">
        <f t="shared" ref="D28" si="4">SUM(D23:D27)</f>
        <v>0</v>
      </c>
      <c r="E28" s="286">
        <f t="shared" ref="E28" si="5">SUM(E23:E27)</f>
        <v>0</v>
      </c>
      <c r="F28" s="286">
        <f t="shared" ref="F28" si="6">SUM(F23:F27)</f>
        <v>0</v>
      </c>
    </row>
    <row r="29" spans="1:6" x14ac:dyDescent="0.2">
      <c r="A29" s="392" t="s">
        <v>938</v>
      </c>
      <c r="B29" s="5" t="s">
        <v>945</v>
      </c>
      <c r="C29" s="4"/>
      <c r="D29" s="4"/>
      <c r="E29" s="4"/>
      <c r="F29" s="4"/>
    </row>
    <row r="30" spans="1:6" x14ac:dyDescent="0.2">
      <c r="A30" s="393"/>
      <c r="B30" s="284" t="s">
        <v>942</v>
      </c>
      <c r="C30" s="4"/>
      <c r="D30" s="4"/>
      <c r="E30" s="4"/>
      <c r="F30" s="4"/>
    </row>
    <row r="31" spans="1:6" x14ac:dyDescent="0.2">
      <c r="A31" s="393"/>
      <c r="B31" s="5" t="s">
        <v>943</v>
      </c>
      <c r="C31" s="4"/>
      <c r="D31" s="4"/>
      <c r="E31" s="4"/>
      <c r="F31" s="4"/>
    </row>
    <row r="32" spans="1:6" x14ac:dyDescent="0.2">
      <c r="A32" s="393"/>
      <c r="B32" s="5" t="s">
        <v>944</v>
      </c>
      <c r="C32" s="4"/>
      <c r="D32" s="4"/>
      <c r="E32" s="4"/>
      <c r="F32" s="4"/>
    </row>
    <row r="33" spans="1:6" x14ac:dyDescent="0.2">
      <c r="A33" s="393"/>
      <c r="B33" s="291" t="s">
        <v>215</v>
      </c>
      <c r="C33" s="4"/>
      <c r="D33" s="4"/>
      <c r="E33" s="4"/>
      <c r="F33" s="4"/>
    </row>
    <row r="34" spans="1:6" x14ac:dyDescent="0.2">
      <c r="A34" s="394"/>
      <c r="B34" s="298" t="s">
        <v>22</v>
      </c>
      <c r="C34" s="286">
        <f>SUM(C29:C33)</f>
        <v>0</v>
      </c>
      <c r="D34" s="286">
        <f t="shared" ref="D34" si="7">SUM(D29:D33)</f>
        <v>0</v>
      </c>
      <c r="E34" s="286">
        <f t="shared" ref="E34" si="8">SUM(E29:E33)</f>
        <v>0</v>
      </c>
      <c r="F34" s="286">
        <f t="shared" ref="F34" si="9">SUM(F29:F33)</f>
        <v>0</v>
      </c>
    </row>
    <row r="35" spans="1:6" x14ac:dyDescent="0.2">
      <c r="A35" s="393" t="s">
        <v>939</v>
      </c>
      <c r="B35" s="5" t="s">
        <v>945</v>
      </c>
      <c r="C35" s="4"/>
      <c r="D35" s="4"/>
      <c r="E35" s="4"/>
      <c r="F35" s="4"/>
    </row>
    <row r="36" spans="1:6" x14ac:dyDescent="0.2">
      <c r="A36" s="393"/>
      <c r="B36" s="284" t="s">
        <v>942</v>
      </c>
      <c r="C36" s="4"/>
      <c r="D36" s="4"/>
      <c r="E36" s="4"/>
      <c r="F36" s="4"/>
    </row>
    <row r="37" spans="1:6" x14ac:dyDescent="0.2">
      <c r="A37" s="393"/>
      <c r="B37" s="5" t="s">
        <v>943</v>
      </c>
      <c r="C37" s="4"/>
      <c r="D37" s="4"/>
      <c r="E37" s="4"/>
      <c r="F37" s="4"/>
    </row>
    <row r="38" spans="1:6" x14ac:dyDescent="0.2">
      <c r="A38" s="393"/>
      <c r="B38" s="5" t="s">
        <v>944</v>
      </c>
      <c r="C38" s="4"/>
      <c r="D38" s="4"/>
      <c r="E38" s="4"/>
      <c r="F38" s="4"/>
    </row>
    <row r="39" spans="1:6" x14ac:dyDescent="0.2">
      <c r="A39" s="393"/>
      <c r="B39" s="291" t="s">
        <v>215</v>
      </c>
      <c r="C39" s="4"/>
      <c r="D39" s="4"/>
      <c r="E39" s="4"/>
      <c r="F39" s="4"/>
    </row>
    <row r="40" spans="1:6" x14ac:dyDescent="0.2">
      <c r="A40" s="393"/>
      <c r="B40" s="298" t="s">
        <v>22</v>
      </c>
      <c r="C40" s="286">
        <f>SUM(C35:C39)</f>
        <v>0</v>
      </c>
      <c r="D40" s="286">
        <f t="shared" ref="D40" si="10">SUM(D35:D39)</f>
        <v>0</v>
      </c>
      <c r="E40" s="286">
        <f t="shared" ref="E40" si="11">SUM(E35:E39)</f>
        <v>0</v>
      </c>
      <c r="F40" s="286">
        <f t="shared" ref="F40" si="12">SUM(F35:F39)</f>
        <v>0</v>
      </c>
    </row>
    <row r="41" spans="1:6" x14ac:dyDescent="0.2">
      <c r="A41" s="392" t="s">
        <v>940</v>
      </c>
      <c r="B41" s="5" t="s">
        <v>945</v>
      </c>
      <c r="C41" s="4"/>
      <c r="D41" s="4"/>
      <c r="E41" s="4"/>
      <c r="F41" s="4"/>
    </row>
    <row r="42" spans="1:6" x14ac:dyDescent="0.2">
      <c r="A42" s="393"/>
      <c r="B42" s="284" t="s">
        <v>942</v>
      </c>
      <c r="C42" s="4"/>
      <c r="D42" s="4"/>
      <c r="E42" s="4"/>
      <c r="F42" s="4"/>
    </row>
    <row r="43" spans="1:6" x14ac:dyDescent="0.2">
      <c r="A43" s="393"/>
      <c r="B43" s="5" t="s">
        <v>943</v>
      </c>
      <c r="C43" s="4"/>
      <c r="D43" s="4"/>
      <c r="E43" s="4"/>
      <c r="F43" s="4"/>
    </row>
    <row r="44" spans="1:6" x14ac:dyDescent="0.2">
      <c r="A44" s="393"/>
      <c r="B44" s="5" t="s">
        <v>944</v>
      </c>
      <c r="C44" s="4"/>
      <c r="D44" s="4"/>
      <c r="E44" s="4"/>
      <c r="F44" s="4"/>
    </row>
    <row r="45" spans="1:6" x14ac:dyDescent="0.2">
      <c r="A45" s="393"/>
      <c r="B45" s="291" t="s">
        <v>215</v>
      </c>
      <c r="C45" s="4"/>
      <c r="D45" s="4"/>
      <c r="E45" s="4"/>
      <c r="F45" s="4"/>
    </row>
    <row r="46" spans="1:6" x14ac:dyDescent="0.2">
      <c r="A46" s="394"/>
      <c r="B46" s="298" t="s">
        <v>22</v>
      </c>
      <c r="C46" s="286">
        <f>SUM(C41:C45)</f>
        <v>0</v>
      </c>
      <c r="D46" s="286">
        <f t="shared" ref="D46" si="13">SUM(D41:D45)</f>
        <v>0</v>
      </c>
      <c r="E46" s="286">
        <f t="shared" ref="E46" si="14">SUM(E41:E45)</f>
        <v>0</v>
      </c>
      <c r="F46" s="286">
        <f t="shared" ref="F46" si="15">SUM(F41:F45)</f>
        <v>0</v>
      </c>
    </row>
    <row r="47" spans="1:6" x14ac:dyDescent="0.2">
      <c r="A47" s="550" t="s">
        <v>10</v>
      </c>
      <c r="B47" s="550"/>
      <c r="C47" s="312">
        <f>C46+C40+C34+C28+C22+C16</f>
        <v>0</v>
      </c>
      <c r="D47" s="312">
        <f t="shared" ref="D47:F47" si="16">D46+D40+D34+D28+D22+D16</f>
        <v>0</v>
      </c>
      <c r="E47" s="312">
        <f t="shared" si="16"/>
        <v>0</v>
      </c>
      <c r="F47" s="312">
        <f t="shared" si="16"/>
        <v>0</v>
      </c>
    </row>
    <row r="50" spans="2:6" x14ac:dyDescent="0.2">
      <c r="B50" s="9" t="s">
        <v>946</v>
      </c>
      <c r="C50" s="273"/>
      <c r="D50" s="8"/>
      <c r="E50" s="8"/>
    </row>
    <row r="51" spans="2:6" ht="25.5" x14ac:dyDescent="0.2">
      <c r="B51" s="341" t="s">
        <v>947</v>
      </c>
      <c r="C51" s="341"/>
      <c r="D51" s="205" t="s">
        <v>948</v>
      </c>
      <c r="E51" s="8"/>
      <c r="F51" s="390" t="s">
        <v>949</v>
      </c>
    </row>
    <row r="52" spans="2:6" x14ac:dyDescent="0.2">
      <c r="B52" s="10"/>
      <c r="C52" s="173"/>
      <c r="D52" s="173"/>
      <c r="E52" s="8"/>
    </row>
    <row r="53" spans="2:6" x14ac:dyDescent="0.2">
      <c r="B53" s="9"/>
      <c r="C53" s="6" t="s">
        <v>398</v>
      </c>
      <c r="D53" s="173"/>
      <c r="E53" s="8"/>
    </row>
    <row r="54" spans="2:6" x14ac:dyDescent="0.2">
      <c r="B54" s="10" t="s">
        <v>950</v>
      </c>
      <c r="C54" s="173"/>
      <c r="D54" s="173"/>
      <c r="E54" s="8"/>
    </row>
    <row r="55" spans="2:6" x14ac:dyDescent="0.2">
      <c r="B55" s="9" t="s">
        <v>951</v>
      </c>
      <c r="C55" s="173"/>
      <c r="D55" s="205" t="s">
        <v>948</v>
      </c>
      <c r="E55" s="8"/>
      <c r="F55" s="390" t="s">
        <v>949</v>
      </c>
    </row>
    <row r="56" spans="2:6" x14ac:dyDescent="0.2">
      <c r="D56" s="173"/>
      <c r="E56" s="8"/>
    </row>
    <row r="57" spans="2:6" x14ac:dyDescent="0.2">
      <c r="B57" s="535" t="s">
        <v>952</v>
      </c>
      <c r="C57" s="535"/>
    </row>
  </sheetData>
  <sheetProtection password="CA9F" sheet="1" objects="1" scenarios="1"/>
  <mergeCells count="6">
    <mergeCell ref="B57:C57"/>
    <mergeCell ref="A5:F5"/>
    <mergeCell ref="D1:F3"/>
    <mergeCell ref="E7:F7"/>
    <mergeCell ref="E8:F8"/>
    <mergeCell ref="A47:B47"/>
  </mergeCells>
  <dataValidations count="1">
    <dataValidation type="whole" allowBlank="1" showInputMessage="1" showErrorMessage="1" sqref="F8" xr:uid="{4B9A8F7C-933A-4775-BBF3-3E4E63BE4241}">
      <formula1>1</formula1>
      <formula2>100000000000</formula2>
    </dataValidation>
  </dataValidation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AF24-EF0C-4FF9-BC87-DA217BE31AF2}">
  <dimension ref="A1:I56"/>
  <sheetViews>
    <sheetView topLeftCell="A40" workbookViewId="0">
      <selection activeCell="G38" sqref="G38"/>
    </sheetView>
  </sheetViews>
  <sheetFormatPr defaultRowHeight="12.75" x14ac:dyDescent="0.2"/>
  <cols>
    <col min="1" max="3" width="27.85546875" style="287" customWidth="1"/>
    <col min="4" max="5" width="20.7109375" style="287" customWidth="1"/>
    <col min="6" max="9" width="27.5703125" style="287" customWidth="1"/>
    <col min="10" max="16384" width="9.140625" style="287"/>
  </cols>
  <sheetData>
    <row r="1" spans="1:9" x14ac:dyDescent="0.2">
      <c r="G1" s="582" t="s">
        <v>930</v>
      </c>
      <c r="H1" s="582"/>
      <c r="I1" s="582"/>
    </row>
    <row r="2" spans="1:9" x14ac:dyDescent="0.2">
      <c r="G2" s="582"/>
      <c r="H2" s="582"/>
      <c r="I2" s="582"/>
    </row>
    <row r="3" spans="1:9" x14ac:dyDescent="0.2">
      <c r="G3" s="582"/>
      <c r="H3" s="582"/>
      <c r="I3" s="582"/>
    </row>
    <row r="5" spans="1:9" x14ac:dyDescent="0.2">
      <c r="C5" s="389" t="s">
        <v>963</v>
      </c>
    </row>
    <row r="7" spans="1:9" x14ac:dyDescent="0.2">
      <c r="A7" s="287" t="s">
        <v>931</v>
      </c>
      <c r="H7" s="533" t="s">
        <v>620</v>
      </c>
      <c r="I7" s="533"/>
    </row>
    <row r="8" spans="1:9" ht="22.5" customHeight="1" x14ac:dyDescent="0.2">
      <c r="A8" s="584" t="s">
        <v>665</v>
      </c>
      <c r="B8" s="584"/>
      <c r="C8" s="189"/>
      <c r="H8" s="533" t="s">
        <v>271</v>
      </c>
      <c r="I8" s="533"/>
    </row>
    <row r="9" spans="1:9" ht="22.5" customHeight="1" x14ac:dyDescent="0.2">
      <c r="A9" s="585" t="s">
        <v>630</v>
      </c>
      <c r="B9" s="585" t="s">
        <v>932</v>
      </c>
      <c r="C9" s="585" t="s">
        <v>953</v>
      </c>
      <c r="D9" s="585" t="s">
        <v>954</v>
      </c>
      <c r="E9" s="585"/>
      <c r="F9" s="585" t="s">
        <v>231</v>
      </c>
      <c r="G9" s="585" t="s">
        <v>957</v>
      </c>
      <c r="H9" s="585" t="s">
        <v>958</v>
      </c>
      <c r="I9" s="585" t="s">
        <v>959</v>
      </c>
    </row>
    <row r="10" spans="1:9" ht="25.5" x14ac:dyDescent="0.2">
      <c r="A10" s="585"/>
      <c r="B10" s="585"/>
      <c r="C10" s="585"/>
      <c r="D10" s="398" t="s">
        <v>955</v>
      </c>
      <c r="E10" s="398" t="s">
        <v>956</v>
      </c>
      <c r="F10" s="585"/>
      <c r="G10" s="585"/>
      <c r="H10" s="585"/>
      <c r="I10" s="585"/>
    </row>
    <row r="11" spans="1:9" x14ac:dyDescent="0.2">
      <c r="A11" s="398">
        <v>1</v>
      </c>
      <c r="B11" s="398">
        <v>2</v>
      </c>
      <c r="C11" s="398">
        <v>3</v>
      </c>
      <c r="D11" s="398">
        <v>4</v>
      </c>
      <c r="E11" s="398">
        <v>5</v>
      </c>
      <c r="F11" s="398">
        <v>6</v>
      </c>
      <c r="G11" s="398">
        <v>7</v>
      </c>
      <c r="H11" s="398">
        <v>8</v>
      </c>
      <c r="I11" s="398">
        <v>9</v>
      </c>
    </row>
    <row r="12" spans="1:9" x14ac:dyDescent="0.2">
      <c r="A12" s="392" t="s">
        <v>935</v>
      </c>
      <c r="B12" s="291" t="s">
        <v>941</v>
      </c>
      <c r="C12" s="4"/>
      <c r="D12" s="4"/>
      <c r="E12" s="4"/>
      <c r="F12" s="4"/>
      <c r="G12" s="4"/>
      <c r="H12" s="4"/>
      <c r="I12" s="4"/>
    </row>
    <row r="13" spans="1:9" x14ac:dyDescent="0.2">
      <c r="A13" s="393"/>
      <c r="B13" s="284" t="s">
        <v>942</v>
      </c>
      <c r="C13" s="4"/>
      <c r="D13" s="4"/>
      <c r="E13" s="4"/>
      <c r="F13" s="4"/>
      <c r="G13" s="4"/>
      <c r="H13" s="4"/>
      <c r="I13" s="4"/>
    </row>
    <row r="14" spans="1:9" x14ac:dyDescent="0.2">
      <c r="A14" s="393"/>
      <c r="B14" s="5" t="s">
        <v>943</v>
      </c>
      <c r="C14" s="4"/>
      <c r="D14" s="4"/>
      <c r="E14" s="4"/>
      <c r="F14" s="4"/>
      <c r="G14" s="4"/>
      <c r="H14" s="4"/>
      <c r="I14" s="4"/>
    </row>
    <row r="15" spans="1:9" x14ac:dyDescent="0.2">
      <c r="A15" s="393"/>
      <c r="B15" s="5" t="s">
        <v>944</v>
      </c>
      <c r="C15" s="4"/>
      <c r="D15" s="4"/>
      <c r="E15" s="4"/>
      <c r="F15" s="4"/>
      <c r="G15" s="4"/>
      <c r="H15" s="4"/>
      <c r="I15" s="4"/>
    </row>
    <row r="16" spans="1:9" x14ac:dyDescent="0.2">
      <c r="A16" s="393"/>
      <c r="B16" s="291" t="s">
        <v>215</v>
      </c>
      <c r="C16" s="4"/>
      <c r="D16" s="4"/>
      <c r="E16" s="4"/>
      <c r="F16" s="4"/>
      <c r="G16" s="4"/>
      <c r="H16" s="4"/>
      <c r="I16" s="4"/>
    </row>
    <row r="17" spans="1:9" x14ac:dyDescent="0.2">
      <c r="A17" s="394"/>
      <c r="B17" s="298" t="s">
        <v>22</v>
      </c>
      <c r="C17" s="286">
        <f>SUM(C12:C16)</f>
        <v>0</v>
      </c>
      <c r="D17" s="286">
        <f t="shared" ref="D17:H17" si="0">SUM(D12:D16)</f>
        <v>0</v>
      </c>
      <c r="E17" s="286">
        <f t="shared" si="0"/>
        <v>0</v>
      </c>
      <c r="F17" s="286">
        <f t="shared" si="0"/>
        <v>0</v>
      </c>
      <c r="G17" s="286">
        <f t="shared" si="0"/>
        <v>0</v>
      </c>
      <c r="H17" s="286">
        <f t="shared" si="0"/>
        <v>0</v>
      </c>
      <c r="I17" s="286">
        <f>SUM(I12:I16)</f>
        <v>0</v>
      </c>
    </row>
    <row r="18" spans="1:9" x14ac:dyDescent="0.2">
      <c r="A18" s="392" t="s">
        <v>936</v>
      </c>
      <c r="B18" s="291" t="s">
        <v>941</v>
      </c>
      <c r="C18" s="4"/>
      <c r="D18" s="4"/>
      <c r="E18" s="4"/>
      <c r="F18" s="4"/>
      <c r="G18" s="4"/>
      <c r="H18" s="4"/>
      <c r="I18" s="4"/>
    </row>
    <row r="19" spans="1:9" x14ac:dyDescent="0.2">
      <c r="A19" s="393"/>
      <c r="B19" s="284" t="s">
        <v>942</v>
      </c>
      <c r="C19" s="4"/>
      <c r="D19" s="4"/>
      <c r="E19" s="4"/>
      <c r="F19" s="4"/>
      <c r="G19" s="4"/>
      <c r="H19" s="4"/>
      <c r="I19" s="4"/>
    </row>
    <row r="20" spans="1:9" x14ac:dyDescent="0.2">
      <c r="A20" s="393"/>
      <c r="B20" s="5" t="s">
        <v>943</v>
      </c>
      <c r="C20" s="4"/>
      <c r="D20" s="4"/>
      <c r="E20" s="4"/>
      <c r="F20" s="4"/>
      <c r="G20" s="4"/>
      <c r="H20" s="4"/>
      <c r="I20" s="4"/>
    </row>
    <row r="21" spans="1:9" x14ac:dyDescent="0.2">
      <c r="A21" s="393"/>
      <c r="B21" s="5" t="s">
        <v>944</v>
      </c>
      <c r="C21" s="4"/>
      <c r="D21" s="4"/>
      <c r="E21" s="4"/>
      <c r="F21" s="4"/>
      <c r="G21" s="4"/>
      <c r="H21" s="4"/>
      <c r="I21" s="4"/>
    </row>
    <row r="22" spans="1:9" x14ac:dyDescent="0.2">
      <c r="A22" s="393"/>
      <c r="B22" s="291" t="s">
        <v>215</v>
      </c>
      <c r="C22" s="4"/>
      <c r="D22" s="4"/>
      <c r="E22" s="4"/>
      <c r="F22" s="4"/>
      <c r="G22" s="4"/>
      <c r="H22" s="4"/>
      <c r="I22" s="4"/>
    </row>
    <row r="23" spans="1:9" x14ac:dyDescent="0.2">
      <c r="A23" s="394"/>
      <c r="B23" s="298" t="s">
        <v>22</v>
      </c>
      <c r="C23" s="286">
        <f>SUM(C18:C22)</f>
        <v>0</v>
      </c>
      <c r="D23" s="286">
        <f t="shared" ref="D23" si="1">SUM(D18:D22)</f>
        <v>0</v>
      </c>
      <c r="E23" s="286">
        <f t="shared" ref="E23" si="2">SUM(E18:E22)</f>
        <v>0</v>
      </c>
      <c r="F23" s="286">
        <f t="shared" ref="F23" si="3">SUM(F18:F22)</f>
        <v>0</v>
      </c>
      <c r="G23" s="286">
        <f t="shared" ref="G23" si="4">SUM(G18:G22)</f>
        <v>0</v>
      </c>
      <c r="H23" s="286">
        <f t="shared" ref="H23" si="5">SUM(H18:H22)</f>
        <v>0</v>
      </c>
      <c r="I23" s="286">
        <f>SUM(I18:I22)</f>
        <v>0</v>
      </c>
    </row>
    <row r="24" spans="1:9" x14ac:dyDescent="0.2">
      <c r="A24" s="392" t="s">
        <v>937</v>
      </c>
      <c r="B24" s="5" t="s">
        <v>945</v>
      </c>
      <c r="C24" s="4"/>
      <c r="D24" s="4"/>
      <c r="E24" s="4"/>
      <c r="F24" s="4"/>
      <c r="G24" s="4"/>
      <c r="H24" s="4"/>
      <c r="I24" s="4"/>
    </row>
    <row r="25" spans="1:9" x14ac:dyDescent="0.2">
      <c r="A25" s="393"/>
      <c r="B25" s="284" t="s">
        <v>942</v>
      </c>
      <c r="C25" s="4"/>
      <c r="D25" s="4"/>
      <c r="E25" s="4"/>
      <c r="F25" s="4"/>
      <c r="G25" s="4"/>
      <c r="H25" s="4"/>
      <c r="I25" s="4"/>
    </row>
    <row r="26" spans="1:9" x14ac:dyDescent="0.2">
      <c r="A26" s="393"/>
      <c r="B26" s="5" t="s">
        <v>943</v>
      </c>
      <c r="C26" s="4"/>
      <c r="D26" s="4"/>
      <c r="E26" s="4"/>
      <c r="F26" s="4"/>
      <c r="G26" s="4"/>
      <c r="H26" s="4"/>
      <c r="I26" s="4"/>
    </row>
    <row r="27" spans="1:9" x14ac:dyDescent="0.2">
      <c r="A27" s="393"/>
      <c r="B27" s="5" t="s">
        <v>944</v>
      </c>
      <c r="C27" s="4"/>
      <c r="D27" s="4"/>
      <c r="E27" s="4"/>
      <c r="F27" s="4"/>
      <c r="G27" s="4"/>
      <c r="H27" s="4"/>
      <c r="I27" s="4"/>
    </row>
    <row r="28" spans="1:9" x14ac:dyDescent="0.2">
      <c r="A28" s="393"/>
      <c r="B28" s="291" t="s">
        <v>215</v>
      </c>
      <c r="C28" s="4"/>
      <c r="D28" s="4"/>
      <c r="E28" s="4"/>
      <c r="F28" s="4"/>
      <c r="G28" s="4"/>
      <c r="H28" s="4"/>
      <c r="I28" s="4"/>
    </row>
    <row r="29" spans="1:9" x14ac:dyDescent="0.2">
      <c r="A29" s="394"/>
      <c r="B29" s="298" t="s">
        <v>22</v>
      </c>
      <c r="C29" s="286">
        <f>SUM(C24:C28)</f>
        <v>0</v>
      </c>
      <c r="D29" s="286">
        <f t="shared" ref="D29" si="6">SUM(D24:D28)</f>
        <v>0</v>
      </c>
      <c r="E29" s="286">
        <f t="shared" ref="E29" si="7">SUM(E24:E28)</f>
        <v>0</v>
      </c>
      <c r="F29" s="286">
        <f t="shared" ref="F29" si="8">SUM(F24:F28)</f>
        <v>0</v>
      </c>
      <c r="G29" s="286">
        <f t="shared" ref="G29" si="9">SUM(G24:G28)</f>
        <v>0</v>
      </c>
      <c r="H29" s="286">
        <f t="shared" ref="H29" si="10">SUM(H24:H28)</f>
        <v>0</v>
      </c>
      <c r="I29" s="286">
        <f>SUM(I24:I28)</f>
        <v>0</v>
      </c>
    </row>
    <row r="30" spans="1:9" x14ac:dyDescent="0.2">
      <c r="A30" s="392" t="s">
        <v>938</v>
      </c>
      <c r="B30" s="5" t="s">
        <v>945</v>
      </c>
      <c r="C30" s="4"/>
      <c r="D30" s="4"/>
      <c r="E30" s="4"/>
      <c r="F30" s="4"/>
      <c r="G30" s="4"/>
      <c r="H30" s="4"/>
      <c r="I30" s="4"/>
    </row>
    <row r="31" spans="1:9" x14ac:dyDescent="0.2">
      <c r="A31" s="393"/>
      <c r="B31" s="284" t="s">
        <v>942</v>
      </c>
      <c r="C31" s="4"/>
      <c r="D31" s="4"/>
      <c r="E31" s="4"/>
      <c r="F31" s="4"/>
      <c r="G31" s="4"/>
      <c r="H31" s="4"/>
      <c r="I31" s="4"/>
    </row>
    <row r="32" spans="1:9" x14ac:dyDescent="0.2">
      <c r="A32" s="393"/>
      <c r="B32" s="5" t="s">
        <v>943</v>
      </c>
      <c r="C32" s="4"/>
      <c r="D32" s="4"/>
      <c r="E32" s="4"/>
      <c r="F32" s="4"/>
      <c r="G32" s="4"/>
      <c r="H32" s="4"/>
      <c r="I32" s="4"/>
    </row>
    <row r="33" spans="1:9" x14ac:dyDescent="0.2">
      <c r="A33" s="393"/>
      <c r="B33" s="5" t="s">
        <v>944</v>
      </c>
      <c r="C33" s="4"/>
      <c r="D33" s="4"/>
      <c r="E33" s="4"/>
      <c r="F33" s="4"/>
      <c r="G33" s="4"/>
      <c r="H33" s="4"/>
      <c r="I33" s="4"/>
    </row>
    <row r="34" spans="1:9" x14ac:dyDescent="0.2">
      <c r="A34" s="393"/>
      <c r="B34" s="291" t="s">
        <v>215</v>
      </c>
      <c r="C34" s="4"/>
      <c r="D34" s="4"/>
      <c r="E34" s="4"/>
      <c r="F34" s="4"/>
      <c r="G34" s="4"/>
      <c r="H34" s="4"/>
      <c r="I34" s="4"/>
    </row>
    <row r="35" spans="1:9" x14ac:dyDescent="0.2">
      <c r="A35" s="394"/>
      <c r="B35" s="298" t="s">
        <v>22</v>
      </c>
      <c r="C35" s="286">
        <f>SUM(C30:C34)</f>
        <v>0</v>
      </c>
      <c r="D35" s="286">
        <f t="shared" ref="D35" si="11">SUM(D30:D34)</f>
        <v>0</v>
      </c>
      <c r="E35" s="286">
        <f t="shared" ref="E35" si="12">SUM(E30:E34)</f>
        <v>0</v>
      </c>
      <c r="F35" s="286">
        <f t="shared" ref="F35" si="13">SUM(F30:F34)</f>
        <v>0</v>
      </c>
      <c r="G35" s="286">
        <f t="shared" ref="G35" si="14">SUM(G30:G34)</f>
        <v>0</v>
      </c>
      <c r="H35" s="286">
        <f t="shared" ref="H35" si="15">SUM(H30:H34)</f>
        <v>0</v>
      </c>
      <c r="I35" s="286">
        <f>SUM(I30:I34)</f>
        <v>0</v>
      </c>
    </row>
    <row r="36" spans="1:9" x14ac:dyDescent="0.2">
      <c r="A36" s="392" t="s">
        <v>939</v>
      </c>
      <c r="B36" s="5" t="s">
        <v>945</v>
      </c>
      <c r="C36" s="4"/>
      <c r="D36" s="4"/>
      <c r="E36" s="4"/>
      <c r="F36" s="4"/>
      <c r="G36" s="4"/>
      <c r="H36" s="4"/>
      <c r="I36" s="4"/>
    </row>
    <row r="37" spans="1:9" x14ac:dyDescent="0.2">
      <c r="A37" s="393"/>
      <c r="B37" s="284" t="s">
        <v>942</v>
      </c>
      <c r="C37" s="4"/>
      <c r="D37" s="4"/>
      <c r="E37" s="4"/>
      <c r="F37" s="4"/>
      <c r="G37" s="4"/>
      <c r="H37" s="4"/>
      <c r="I37" s="4"/>
    </row>
    <row r="38" spans="1:9" x14ac:dyDescent="0.2">
      <c r="A38" s="393"/>
      <c r="B38" s="5" t="s">
        <v>943</v>
      </c>
      <c r="C38" s="4"/>
      <c r="D38" s="4"/>
      <c r="E38" s="4"/>
      <c r="F38" s="4"/>
      <c r="G38" s="4"/>
      <c r="H38" s="4"/>
      <c r="I38" s="4"/>
    </row>
    <row r="39" spans="1:9" x14ac:dyDescent="0.2">
      <c r="A39" s="393"/>
      <c r="B39" s="5" t="s">
        <v>944</v>
      </c>
      <c r="C39" s="4"/>
      <c r="D39" s="4"/>
      <c r="E39" s="4"/>
      <c r="F39" s="4"/>
      <c r="G39" s="4"/>
      <c r="H39" s="4"/>
      <c r="I39" s="4"/>
    </row>
    <row r="40" spans="1:9" x14ac:dyDescent="0.2">
      <c r="A40" s="393"/>
      <c r="B40" s="291" t="s">
        <v>215</v>
      </c>
      <c r="C40" s="4"/>
      <c r="D40" s="4"/>
      <c r="E40" s="4"/>
      <c r="F40" s="4"/>
      <c r="G40" s="4"/>
      <c r="H40" s="4"/>
      <c r="I40" s="4"/>
    </row>
    <row r="41" spans="1:9" x14ac:dyDescent="0.2">
      <c r="A41" s="394"/>
      <c r="B41" s="298" t="s">
        <v>22</v>
      </c>
      <c r="C41" s="286">
        <f>SUM(C36:C40)</f>
        <v>0</v>
      </c>
      <c r="D41" s="286">
        <f t="shared" ref="D41" si="16">SUM(D36:D40)</f>
        <v>0</v>
      </c>
      <c r="E41" s="286">
        <f t="shared" ref="E41" si="17">SUM(E36:E40)</f>
        <v>0</v>
      </c>
      <c r="F41" s="286">
        <f t="shared" ref="F41" si="18">SUM(F36:F40)</f>
        <v>0</v>
      </c>
      <c r="G41" s="286">
        <f t="shared" ref="G41" si="19">SUM(G36:G40)</f>
        <v>0</v>
      </c>
      <c r="H41" s="286">
        <f t="shared" ref="H41" si="20">SUM(H36:H40)</f>
        <v>0</v>
      </c>
      <c r="I41" s="286">
        <f>SUM(I36:I40)</f>
        <v>0</v>
      </c>
    </row>
    <row r="42" spans="1:9" x14ac:dyDescent="0.2">
      <c r="A42" s="392" t="s">
        <v>940</v>
      </c>
      <c r="B42" s="5" t="s">
        <v>945</v>
      </c>
      <c r="C42" s="4"/>
      <c r="D42" s="4"/>
      <c r="E42" s="4"/>
      <c r="F42" s="4"/>
      <c r="G42" s="4"/>
      <c r="H42" s="4"/>
      <c r="I42" s="4"/>
    </row>
    <row r="43" spans="1:9" x14ac:dyDescent="0.2">
      <c r="A43" s="393"/>
      <c r="B43" s="284" t="s">
        <v>942</v>
      </c>
      <c r="C43" s="4"/>
      <c r="D43" s="4"/>
      <c r="E43" s="4"/>
      <c r="F43" s="4"/>
      <c r="G43" s="4"/>
      <c r="H43" s="4"/>
      <c r="I43" s="4"/>
    </row>
    <row r="44" spans="1:9" x14ac:dyDescent="0.2">
      <c r="A44" s="393"/>
      <c r="B44" s="5" t="s">
        <v>943</v>
      </c>
      <c r="C44" s="4"/>
      <c r="D44" s="4"/>
      <c r="E44" s="4"/>
      <c r="F44" s="4"/>
      <c r="G44" s="4"/>
      <c r="H44" s="4"/>
      <c r="I44" s="4"/>
    </row>
    <row r="45" spans="1:9" x14ac:dyDescent="0.2">
      <c r="A45" s="393"/>
      <c r="B45" s="5" t="s">
        <v>944</v>
      </c>
      <c r="C45" s="4"/>
      <c r="D45" s="4"/>
      <c r="E45" s="4"/>
      <c r="F45" s="4"/>
      <c r="G45" s="4"/>
      <c r="H45" s="4"/>
      <c r="I45" s="4"/>
    </row>
    <row r="46" spans="1:9" x14ac:dyDescent="0.2">
      <c r="A46" s="393"/>
      <c r="B46" s="291" t="s">
        <v>215</v>
      </c>
      <c r="C46" s="4"/>
      <c r="D46" s="4"/>
      <c r="E46" s="4"/>
      <c r="F46" s="4"/>
      <c r="G46" s="4"/>
      <c r="H46" s="4"/>
      <c r="I46" s="4"/>
    </row>
    <row r="47" spans="1:9" x14ac:dyDescent="0.2">
      <c r="A47" s="394"/>
      <c r="B47" s="298" t="s">
        <v>22</v>
      </c>
      <c r="C47" s="286">
        <f>SUM(C42:C46)</f>
        <v>0</v>
      </c>
      <c r="D47" s="286">
        <f t="shared" ref="D47" si="21">SUM(D42:D46)</f>
        <v>0</v>
      </c>
      <c r="E47" s="286">
        <f t="shared" ref="E47" si="22">SUM(E42:E46)</f>
        <v>0</v>
      </c>
      <c r="F47" s="286">
        <f t="shared" ref="F47" si="23">SUM(F42:F46)</f>
        <v>0</v>
      </c>
      <c r="G47" s="286">
        <f t="shared" ref="G47" si="24">SUM(G42:G46)</f>
        <v>0</v>
      </c>
      <c r="H47" s="286">
        <f t="shared" ref="H47" si="25">SUM(H42:H46)</f>
        <v>0</v>
      </c>
      <c r="I47" s="286">
        <f>SUM(I42:I46)</f>
        <v>0</v>
      </c>
    </row>
    <row r="48" spans="1:9" x14ac:dyDescent="0.2">
      <c r="A48" s="550" t="s">
        <v>10</v>
      </c>
      <c r="B48" s="550"/>
      <c r="C48" s="286">
        <f>C47+C41+C35+C29+C23+C17</f>
        <v>0</v>
      </c>
      <c r="D48" s="286">
        <f t="shared" ref="D48:I48" si="26">D47+D41+D35+D29+D23+D17</f>
        <v>0</v>
      </c>
      <c r="E48" s="286">
        <f t="shared" si="26"/>
        <v>0</v>
      </c>
      <c r="F48" s="286">
        <f t="shared" si="26"/>
        <v>0</v>
      </c>
      <c r="G48" s="286">
        <f t="shared" si="26"/>
        <v>0</v>
      </c>
      <c r="H48" s="286">
        <f t="shared" si="26"/>
        <v>0</v>
      </c>
      <c r="I48" s="286">
        <f t="shared" si="26"/>
        <v>0</v>
      </c>
    </row>
    <row r="51" spans="2:6" x14ac:dyDescent="0.2">
      <c r="B51" s="9" t="s">
        <v>946</v>
      </c>
      <c r="C51" s="273"/>
      <c r="D51" s="8"/>
      <c r="E51" s="8"/>
    </row>
    <row r="52" spans="2:6" ht="25.5" x14ac:dyDescent="0.2">
      <c r="B52" s="341" t="s">
        <v>947</v>
      </c>
      <c r="C52" s="341"/>
      <c r="D52" s="205" t="s">
        <v>948</v>
      </c>
      <c r="E52" s="8"/>
      <c r="F52" s="390" t="s">
        <v>949</v>
      </c>
    </row>
    <row r="53" spans="2:6" x14ac:dyDescent="0.2">
      <c r="B53" s="10"/>
      <c r="C53" s="173"/>
      <c r="D53" s="173"/>
      <c r="E53" s="8"/>
    </row>
    <row r="54" spans="2:6" x14ac:dyDescent="0.2">
      <c r="B54" s="9"/>
      <c r="C54" s="6" t="s">
        <v>398</v>
      </c>
      <c r="D54" s="173"/>
      <c r="E54" s="8"/>
    </row>
    <row r="55" spans="2:6" x14ac:dyDescent="0.2">
      <c r="B55" s="10" t="s">
        <v>950</v>
      </c>
      <c r="C55" s="173"/>
      <c r="D55" s="173"/>
      <c r="E55" s="8"/>
    </row>
    <row r="56" spans="2:6" x14ac:dyDescent="0.2">
      <c r="B56" s="9" t="s">
        <v>951</v>
      </c>
      <c r="C56" s="173"/>
      <c r="D56" s="205" t="s">
        <v>948</v>
      </c>
      <c r="E56" s="8"/>
      <c r="F56" s="390" t="s">
        <v>949</v>
      </c>
    </row>
  </sheetData>
  <sheetProtection password="CA9F" sheet="1" objects="1" scenarios="1"/>
  <mergeCells count="13">
    <mergeCell ref="A48:B48"/>
    <mergeCell ref="A8:B8"/>
    <mergeCell ref="D9:E9"/>
    <mergeCell ref="A9:A10"/>
    <mergeCell ref="G1:I3"/>
    <mergeCell ref="H7:I7"/>
    <mergeCell ref="H8:I8"/>
    <mergeCell ref="B9:B10"/>
    <mergeCell ref="I9:I10"/>
    <mergeCell ref="H9:H10"/>
    <mergeCell ref="G9:G10"/>
    <mergeCell ref="F9:F10"/>
    <mergeCell ref="C9:C10"/>
  </mergeCells>
  <dataValidations count="1">
    <dataValidation type="whole" allowBlank="1" showInputMessage="1" showErrorMessage="1" sqref="I8" xr:uid="{C96E78FF-FE53-487B-AFA1-FBFAA2ED16B1}">
      <formula1>1</formula1>
      <formula2>100000000000</formula2>
    </dataValidation>
  </dataValidation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F125C-995B-408A-A065-995D3A786DB0}">
  <dimension ref="A1:I56"/>
  <sheetViews>
    <sheetView workbookViewId="0">
      <selection activeCell="F53" sqref="F53"/>
    </sheetView>
  </sheetViews>
  <sheetFormatPr defaultRowHeight="12.75" x14ac:dyDescent="0.2"/>
  <cols>
    <col min="1" max="9" width="25.85546875" style="287" customWidth="1"/>
    <col min="10" max="16384" width="9.140625" style="287"/>
  </cols>
  <sheetData>
    <row r="1" spans="1:9" x14ac:dyDescent="0.2">
      <c r="G1" s="582" t="s">
        <v>930</v>
      </c>
      <c r="H1" s="582"/>
      <c r="I1" s="582"/>
    </row>
    <row r="2" spans="1:9" x14ac:dyDescent="0.2">
      <c r="G2" s="582"/>
      <c r="H2" s="582"/>
      <c r="I2" s="582"/>
    </row>
    <row r="3" spans="1:9" x14ac:dyDescent="0.2">
      <c r="G3" s="582"/>
      <c r="H3" s="582"/>
      <c r="I3" s="582"/>
    </row>
    <row r="5" spans="1:9" x14ac:dyDescent="0.2">
      <c r="C5" s="389" t="s">
        <v>964</v>
      </c>
    </row>
    <row r="7" spans="1:9" x14ac:dyDescent="0.2">
      <c r="A7" s="287" t="s">
        <v>931</v>
      </c>
      <c r="H7" s="533" t="s">
        <v>620</v>
      </c>
      <c r="I7" s="533"/>
    </row>
    <row r="8" spans="1:9" x14ac:dyDescent="0.2">
      <c r="A8" s="584" t="s">
        <v>665</v>
      </c>
      <c r="B8" s="584"/>
      <c r="C8" s="189"/>
      <c r="H8" s="533" t="s">
        <v>271</v>
      </c>
      <c r="I8" s="533"/>
    </row>
    <row r="9" spans="1:9" x14ac:dyDescent="0.2">
      <c r="A9" s="585" t="s">
        <v>630</v>
      </c>
      <c r="B9" s="585" t="s">
        <v>932</v>
      </c>
      <c r="C9" s="585" t="s">
        <v>953</v>
      </c>
      <c r="D9" s="585" t="s">
        <v>954</v>
      </c>
      <c r="E9" s="585"/>
      <c r="F9" s="585" t="s">
        <v>231</v>
      </c>
      <c r="G9" s="585" t="s">
        <v>957</v>
      </c>
      <c r="H9" s="585" t="s">
        <v>958</v>
      </c>
      <c r="I9" s="585" t="s">
        <v>959</v>
      </c>
    </row>
    <row r="10" spans="1:9" ht="25.5" x14ac:dyDescent="0.2">
      <c r="A10" s="585"/>
      <c r="B10" s="585"/>
      <c r="C10" s="585"/>
      <c r="D10" s="398" t="s">
        <v>955</v>
      </c>
      <c r="E10" s="398" t="s">
        <v>956</v>
      </c>
      <c r="F10" s="585"/>
      <c r="G10" s="585"/>
      <c r="H10" s="585"/>
      <c r="I10" s="585"/>
    </row>
    <row r="11" spans="1:9" x14ac:dyDescent="0.2">
      <c r="A11" s="398">
        <v>1</v>
      </c>
      <c r="B11" s="398">
        <v>2</v>
      </c>
      <c r="C11" s="398">
        <v>3</v>
      </c>
      <c r="D11" s="398">
        <v>4</v>
      </c>
      <c r="E11" s="398">
        <v>5</v>
      </c>
      <c r="F11" s="398">
        <v>6</v>
      </c>
      <c r="G11" s="398">
        <v>7</v>
      </c>
      <c r="H11" s="398">
        <v>8</v>
      </c>
      <c r="I11" s="398">
        <v>9</v>
      </c>
    </row>
    <row r="12" spans="1:9" x14ac:dyDescent="0.2">
      <c r="A12" s="392" t="s">
        <v>935</v>
      </c>
      <c r="B12" s="291" t="s">
        <v>941</v>
      </c>
      <c r="C12" s="4"/>
      <c r="D12" s="4"/>
      <c r="E12" s="4"/>
      <c r="F12" s="4"/>
      <c r="G12" s="4"/>
      <c r="H12" s="4"/>
      <c r="I12" s="4"/>
    </row>
    <row r="13" spans="1:9" x14ac:dyDescent="0.2">
      <c r="A13" s="393"/>
      <c r="B13" s="284" t="s">
        <v>942</v>
      </c>
      <c r="C13" s="4"/>
      <c r="D13" s="4"/>
      <c r="E13" s="4"/>
      <c r="F13" s="4"/>
      <c r="G13" s="4"/>
      <c r="H13" s="4"/>
      <c r="I13" s="4"/>
    </row>
    <row r="14" spans="1:9" x14ac:dyDescent="0.2">
      <c r="A14" s="393"/>
      <c r="B14" s="5" t="s">
        <v>943</v>
      </c>
      <c r="C14" s="4"/>
      <c r="D14" s="4"/>
      <c r="E14" s="4"/>
      <c r="F14" s="4"/>
      <c r="G14" s="4"/>
      <c r="H14" s="4"/>
      <c r="I14" s="4"/>
    </row>
    <row r="15" spans="1:9" x14ac:dyDescent="0.2">
      <c r="A15" s="393"/>
      <c r="B15" s="5" t="s">
        <v>944</v>
      </c>
      <c r="C15" s="4"/>
      <c r="D15" s="4"/>
      <c r="E15" s="4"/>
      <c r="F15" s="4"/>
      <c r="G15" s="4"/>
      <c r="H15" s="4"/>
      <c r="I15" s="4"/>
    </row>
    <row r="16" spans="1:9" x14ac:dyDescent="0.2">
      <c r="A16" s="393"/>
      <c r="B16" s="291" t="s">
        <v>215</v>
      </c>
      <c r="C16" s="4"/>
      <c r="D16" s="4"/>
      <c r="E16" s="4"/>
      <c r="F16" s="4"/>
      <c r="G16" s="4"/>
      <c r="H16" s="4"/>
      <c r="I16" s="4"/>
    </row>
    <row r="17" spans="1:9" x14ac:dyDescent="0.2">
      <c r="A17" s="394"/>
      <c r="B17" s="298" t="s">
        <v>22</v>
      </c>
      <c r="C17" s="286">
        <f>SUM(C12:C16)</f>
        <v>0</v>
      </c>
      <c r="D17" s="286">
        <f>SUM(D12:D16)</f>
        <v>0</v>
      </c>
      <c r="E17" s="286">
        <f t="shared" ref="E17:H17" si="0">SUM(E12:E16)</f>
        <v>0</v>
      </c>
      <c r="F17" s="286">
        <f t="shared" si="0"/>
        <v>0</v>
      </c>
      <c r="G17" s="286">
        <f t="shared" si="0"/>
        <v>0</v>
      </c>
      <c r="H17" s="286">
        <f t="shared" si="0"/>
        <v>0</v>
      </c>
      <c r="I17" s="286">
        <f>SUM(I12:I16)</f>
        <v>0</v>
      </c>
    </row>
    <row r="18" spans="1:9" x14ac:dyDescent="0.2">
      <c r="A18" s="392" t="s">
        <v>936</v>
      </c>
      <c r="B18" s="291" t="s">
        <v>941</v>
      </c>
      <c r="C18" s="4"/>
      <c r="D18" s="4"/>
      <c r="E18" s="4"/>
      <c r="F18" s="4"/>
      <c r="G18" s="4"/>
      <c r="H18" s="4"/>
      <c r="I18" s="4"/>
    </row>
    <row r="19" spans="1:9" x14ac:dyDescent="0.2">
      <c r="A19" s="393"/>
      <c r="B19" s="284" t="s">
        <v>942</v>
      </c>
      <c r="C19" s="4"/>
      <c r="D19" s="4"/>
      <c r="E19" s="4"/>
      <c r="F19" s="4"/>
      <c r="G19" s="4"/>
      <c r="H19" s="4"/>
      <c r="I19" s="4"/>
    </row>
    <row r="20" spans="1:9" x14ac:dyDescent="0.2">
      <c r="A20" s="393"/>
      <c r="B20" s="5" t="s">
        <v>943</v>
      </c>
      <c r="C20" s="4"/>
      <c r="D20" s="4"/>
      <c r="E20" s="4"/>
      <c r="F20" s="4"/>
      <c r="G20" s="4"/>
      <c r="H20" s="4"/>
      <c r="I20" s="4"/>
    </row>
    <row r="21" spans="1:9" x14ac:dyDescent="0.2">
      <c r="A21" s="393"/>
      <c r="B21" s="5" t="s">
        <v>944</v>
      </c>
      <c r="C21" s="4"/>
      <c r="D21" s="4"/>
      <c r="E21" s="4"/>
      <c r="F21" s="4"/>
      <c r="G21" s="4"/>
      <c r="H21" s="4"/>
      <c r="I21" s="4"/>
    </row>
    <row r="22" spans="1:9" x14ac:dyDescent="0.2">
      <c r="A22" s="393"/>
      <c r="B22" s="291" t="s">
        <v>215</v>
      </c>
      <c r="C22" s="4"/>
      <c r="D22" s="4"/>
      <c r="E22" s="4"/>
      <c r="F22" s="4"/>
      <c r="G22" s="4"/>
      <c r="H22" s="4"/>
      <c r="I22" s="4"/>
    </row>
    <row r="23" spans="1:9" x14ac:dyDescent="0.2">
      <c r="A23" s="394"/>
      <c r="B23" s="298" t="s">
        <v>22</v>
      </c>
      <c r="C23" s="286">
        <f>SUM(C18:C22)</f>
        <v>0</v>
      </c>
      <c r="D23" s="286">
        <f>SUM(D18:D22)</f>
        <v>0</v>
      </c>
      <c r="E23" s="286">
        <f t="shared" ref="E23" si="1">SUM(E18:E22)</f>
        <v>0</v>
      </c>
      <c r="F23" s="286">
        <f t="shared" ref="F23" si="2">SUM(F18:F22)</f>
        <v>0</v>
      </c>
      <c r="G23" s="286">
        <f t="shared" ref="G23" si="3">SUM(G18:G22)</f>
        <v>0</v>
      </c>
      <c r="H23" s="286">
        <f t="shared" ref="H23" si="4">SUM(H18:H22)</f>
        <v>0</v>
      </c>
      <c r="I23" s="286">
        <f>SUM(I18:I22)</f>
        <v>0</v>
      </c>
    </row>
    <row r="24" spans="1:9" x14ac:dyDescent="0.2">
      <c r="A24" s="392" t="s">
        <v>937</v>
      </c>
      <c r="B24" s="5" t="s">
        <v>945</v>
      </c>
      <c r="C24" s="4"/>
      <c r="D24" s="4"/>
      <c r="E24" s="4"/>
      <c r="F24" s="4"/>
      <c r="G24" s="4"/>
      <c r="H24" s="4"/>
      <c r="I24" s="4"/>
    </row>
    <row r="25" spans="1:9" x14ac:dyDescent="0.2">
      <c r="A25" s="393"/>
      <c r="B25" s="284" t="s">
        <v>942</v>
      </c>
      <c r="C25" s="4"/>
      <c r="D25" s="4"/>
      <c r="E25" s="4"/>
      <c r="F25" s="4"/>
      <c r="G25" s="4"/>
      <c r="H25" s="4"/>
      <c r="I25" s="4"/>
    </row>
    <row r="26" spans="1:9" x14ac:dyDescent="0.2">
      <c r="A26" s="393"/>
      <c r="B26" s="5" t="s">
        <v>943</v>
      </c>
      <c r="C26" s="4"/>
      <c r="D26" s="4"/>
      <c r="E26" s="4"/>
      <c r="F26" s="4"/>
      <c r="G26" s="4"/>
      <c r="H26" s="4"/>
      <c r="I26" s="4"/>
    </row>
    <row r="27" spans="1:9" x14ac:dyDescent="0.2">
      <c r="A27" s="393"/>
      <c r="B27" s="5" t="s">
        <v>944</v>
      </c>
      <c r="C27" s="4"/>
      <c r="D27" s="4"/>
      <c r="E27" s="4"/>
      <c r="F27" s="4"/>
      <c r="G27" s="4"/>
      <c r="H27" s="4"/>
      <c r="I27" s="4"/>
    </row>
    <row r="28" spans="1:9" x14ac:dyDescent="0.2">
      <c r="A28" s="393"/>
      <c r="B28" s="291" t="s">
        <v>215</v>
      </c>
      <c r="C28" s="4"/>
      <c r="D28" s="4"/>
      <c r="E28" s="4"/>
      <c r="F28" s="4"/>
      <c r="G28" s="4"/>
      <c r="H28" s="4"/>
      <c r="I28" s="4"/>
    </row>
    <row r="29" spans="1:9" x14ac:dyDescent="0.2">
      <c r="A29" s="394"/>
      <c r="B29" s="298" t="s">
        <v>22</v>
      </c>
      <c r="C29" s="286">
        <f>SUM(C24:C28)</f>
        <v>0</v>
      </c>
      <c r="D29" s="286">
        <f>SUM(D24:D28)</f>
        <v>0</v>
      </c>
      <c r="E29" s="286">
        <f t="shared" ref="E29" si="5">SUM(E24:E28)</f>
        <v>0</v>
      </c>
      <c r="F29" s="286">
        <f t="shared" ref="F29" si="6">SUM(F24:F28)</f>
        <v>0</v>
      </c>
      <c r="G29" s="286">
        <f t="shared" ref="G29" si="7">SUM(G24:G28)</f>
        <v>0</v>
      </c>
      <c r="H29" s="286">
        <f t="shared" ref="H29" si="8">SUM(H24:H28)</f>
        <v>0</v>
      </c>
      <c r="I29" s="286">
        <f>SUM(I24:I28)</f>
        <v>0</v>
      </c>
    </row>
    <row r="30" spans="1:9" x14ac:dyDescent="0.2">
      <c r="A30" s="392" t="s">
        <v>938</v>
      </c>
      <c r="B30" s="5" t="s">
        <v>945</v>
      </c>
      <c r="C30" s="4"/>
      <c r="D30" s="4"/>
      <c r="E30" s="4"/>
      <c r="F30" s="4"/>
      <c r="G30" s="4"/>
      <c r="H30" s="4"/>
      <c r="I30" s="4"/>
    </row>
    <row r="31" spans="1:9" x14ac:dyDescent="0.2">
      <c r="A31" s="393"/>
      <c r="B31" s="284" t="s">
        <v>942</v>
      </c>
      <c r="C31" s="4"/>
      <c r="D31" s="4"/>
      <c r="E31" s="4"/>
      <c r="F31" s="4"/>
      <c r="G31" s="4"/>
      <c r="H31" s="4"/>
      <c r="I31" s="4"/>
    </row>
    <row r="32" spans="1:9" x14ac:dyDescent="0.2">
      <c r="A32" s="393"/>
      <c r="B32" s="5" t="s">
        <v>943</v>
      </c>
      <c r="C32" s="4"/>
      <c r="D32" s="4"/>
      <c r="E32" s="4"/>
      <c r="F32" s="4"/>
      <c r="G32" s="4"/>
      <c r="H32" s="4"/>
      <c r="I32" s="4"/>
    </row>
    <row r="33" spans="1:9" x14ac:dyDescent="0.2">
      <c r="A33" s="393"/>
      <c r="B33" s="5" t="s">
        <v>944</v>
      </c>
      <c r="C33" s="4"/>
      <c r="D33" s="4"/>
      <c r="E33" s="4"/>
      <c r="F33" s="4"/>
      <c r="G33" s="4"/>
      <c r="H33" s="4"/>
      <c r="I33" s="4"/>
    </row>
    <row r="34" spans="1:9" x14ac:dyDescent="0.2">
      <c r="A34" s="393"/>
      <c r="B34" s="291" t="s">
        <v>215</v>
      </c>
      <c r="C34" s="4"/>
      <c r="D34" s="4"/>
      <c r="E34" s="4"/>
      <c r="F34" s="4"/>
      <c r="G34" s="4"/>
      <c r="H34" s="4"/>
      <c r="I34" s="4"/>
    </row>
    <row r="35" spans="1:9" x14ac:dyDescent="0.2">
      <c r="A35" s="394"/>
      <c r="B35" s="298" t="s">
        <v>22</v>
      </c>
      <c r="C35" s="286">
        <f>SUM(C30:C34)</f>
        <v>0</v>
      </c>
      <c r="D35" s="286">
        <f>SUM(D30:D34)</f>
        <v>0</v>
      </c>
      <c r="E35" s="286">
        <f t="shared" ref="E35" si="9">SUM(E30:E34)</f>
        <v>0</v>
      </c>
      <c r="F35" s="286">
        <f t="shared" ref="F35" si="10">SUM(F30:F34)</f>
        <v>0</v>
      </c>
      <c r="G35" s="286">
        <f t="shared" ref="G35" si="11">SUM(G30:G34)</f>
        <v>0</v>
      </c>
      <c r="H35" s="286">
        <f t="shared" ref="H35" si="12">SUM(H30:H34)</f>
        <v>0</v>
      </c>
      <c r="I35" s="286">
        <f>SUM(I30:I34)</f>
        <v>0</v>
      </c>
    </row>
    <row r="36" spans="1:9" x14ac:dyDescent="0.2">
      <c r="A36" s="392" t="s">
        <v>939</v>
      </c>
      <c r="B36" s="5" t="s">
        <v>945</v>
      </c>
      <c r="C36" s="4"/>
      <c r="D36" s="4"/>
      <c r="E36" s="4"/>
      <c r="F36" s="4"/>
      <c r="G36" s="4"/>
      <c r="H36" s="4"/>
      <c r="I36" s="4"/>
    </row>
    <row r="37" spans="1:9" x14ac:dyDescent="0.2">
      <c r="A37" s="393"/>
      <c r="B37" s="284" t="s">
        <v>942</v>
      </c>
      <c r="C37" s="4"/>
      <c r="D37" s="4"/>
      <c r="E37" s="4"/>
      <c r="F37" s="4"/>
      <c r="G37" s="4"/>
      <c r="H37" s="4"/>
      <c r="I37" s="4"/>
    </row>
    <row r="38" spans="1:9" x14ac:dyDescent="0.2">
      <c r="A38" s="393"/>
      <c r="B38" s="5" t="s">
        <v>943</v>
      </c>
      <c r="C38" s="4"/>
      <c r="D38" s="4"/>
      <c r="E38" s="4"/>
      <c r="F38" s="4"/>
      <c r="G38" s="4"/>
      <c r="H38" s="4"/>
      <c r="I38" s="4"/>
    </row>
    <row r="39" spans="1:9" x14ac:dyDescent="0.2">
      <c r="A39" s="393"/>
      <c r="B39" s="5" t="s">
        <v>944</v>
      </c>
      <c r="C39" s="4"/>
      <c r="D39" s="4"/>
      <c r="E39" s="4"/>
      <c r="F39" s="4"/>
      <c r="G39" s="4"/>
      <c r="H39" s="4"/>
      <c r="I39" s="4"/>
    </row>
    <row r="40" spans="1:9" x14ac:dyDescent="0.2">
      <c r="A40" s="393"/>
      <c r="B40" s="291" t="s">
        <v>215</v>
      </c>
      <c r="C40" s="4"/>
      <c r="D40" s="4"/>
      <c r="E40" s="4"/>
      <c r="F40" s="4"/>
      <c r="G40" s="4"/>
      <c r="H40" s="4"/>
      <c r="I40" s="4"/>
    </row>
    <row r="41" spans="1:9" x14ac:dyDescent="0.2">
      <c r="A41" s="394"/>
      <c r="B41" s="298" t="s">
        <v>22</v>
      </c>
      <c r="C41" s="286">
        <f>SUM(C36:C40)</f>
        <v>0</v>
      </c>
      <c r="D41" s="286">
        <f>SUM(D36:D40)</f>
        <v>0</v>
      </c>
      <c r="E41" s="286">
        <f t="shared" ref="E41" si="13">SUM(E36:E40)</f>
        <v>0</v>
      </c>
      <c r="F41" s="286">
        <f t="shared" ref="F41" si="14">SUM(F36:F40)</f>
        <v>0</v>
      </c>
      <c r="G41" s="286">
        <f t="shared" ref="G41" si="15">SUM(G36:G40)</f>
        <v>0</v>
      </c>
      <c r="H41" s="286">
        <f t="shared" ref="H41" si="16">SUM(H36:H40)</f>
        <v>0</v>
      </c>
      <c r="I41" s="286">
        <f>SUM(I36:I40)</f>
        <v>0</v>
      </c>
    </row>
    <row r="42" spans="1:9" x14ac:dyDescent="0.2">
      <c r="A42" s="392" t="s">
        <v>940</v>
      </c>
      <c r="B42" s="5" t="s">
        <v>945</v>
      </c>
      <c r="C42" s="4"/>
      <c r="D42" s="4"/>
      <c r="E42" s="4"/>
      <c r="F42" s="4"/>
      <c r="G42" s="4"/>
      <c r="H42" s="4"/>
      <c r="I42" s="4"/>
    </row>
    <row r="43" spans="1:9" x14ac:dyDescent="0.2">
      <c r="A43" s="393"/>
      <c r="B43" s="284" t="s">
        <v>942</v>
      </c>
      <c r="C43" s="4"/>
      <c r="D43" s="4"/>
      <c r="E43" s="4"/>
      <c r="F43" s="4"/>
      <c r="G43" s="4"/>
      <c r="H43" s="4"/>
      <c r="I43" s="4"/>
    </row>
    <row r="44" spans="1:9" x14ac:dyDescent="0.2">
      <c r="A44" s="393"/>
      <c r="B44" s="5" t="s">
        <v>943</v>
      </c>
      <c r="C44" s="4"/>
      <c r="D44" s="4"/>
      <c r="E44" s="4"/>
      <c r="F44" s="4"/>
      <c r="G44" s="4"/>
      <c r="H44" s="4"/>
      <c r="I44" s="4"/>
    </row>
    <row r="45" spans="1:9" x14ac:dyDescent="0.2">
      <c r="A45" s="393"/>
      <c r="B45" s="5" t="s">
        <v>944</v>
      </c>
      <c r="C45" s="4"/>
      <c r="D45" s="4"/>
      <c r="E45" s="4"/>
      <c r="F45" s="4"/>
      <c r="G45" s="4"/>
      <c r="H45" s="4"/>
      <c r="I45" s="4"/>
    </row>
    <row r="46" spans="1:9" x14ac:dyDescent="0.2">
      <c r="A46" s="393"/>
      <c r="B46" s="291" t="s">
        <v>215</v>
      </c>
      <c r="C46" s="4"/>
      <c r="D46" s="4"/>
      <c r="E46" s="4"/>
      <c r="F46" s="4"/>
      <c r="G46" s="4"/>
      <c r="H46" s="4"/>
      <c r="I46" s="4"/>
    </row>
    <row r="47" spans="1:9" x14ac:dyDescent="0.2">
      <c r="A47" s="394"/>
      <c r="B47" s="298" t="s">
        <v>22</v>
      </c>
      <c r="C47" s="286">
        <f>SUM(C42:C46)</f>
        <v>0</v>
      </c>
      <c r="D47" s="286">
        <f>SUM(D42:D46)</f>
        <v>0</v>
      </c>
      <c r="E47" s="286">
        <f t="shared" ref="E47" si="17">SUM(E42:E46)</f>
        <v>0</v>
      </c>
      <c r="F47" s="286">
        <f t="shared" ref="F47" si="18">SUM(F42:F46)</f>
        <v>0</v>
      </c>
      <c r="G47" s="286">
        <f t="shared" ref="G47" si="19">SUM(G42:G46)</f>
        <v>0</v>
      </c>
      <c r="H47" s="286">
        <f t="shared" ref="H47" si="20">SUM(H42:H46)</f>
        <v>0</v>
      </c>
      <c r="I47" s="286">
        <f>SUM(I42:I46)</f>
        <v>0</v>
      </c>
    </row>
    <row r="48" spans="1:9" x14ac:dyDescent="0.2">
      <c r="A48" s="550" t="s">
        <v>10</v>
      </c>
      <c r="B48" s="550"/>
      <c r="C48" s="312">
        <f>C47+C41+C35+C29+C23+C17</f>
        <v>0</v>
      </c>
      <c r="D48" s="312">
        <f t="shared" ref="D48:I48" si="21">D47+D41+D35+D29+D23+D17</f>
        <v>0</v>
      </c>
      <c r="E48" s="312">
        <f t="shared" si="21"/>
        <v>0</v>
      </c>
      <c r="F48" s="312">
        <f t="shared" si="21"/>
        <v>0</v>
      </c>
      <c r="G48" s="312">
        <f t="shared" si="21"/>
        <v>0</v>
      </c>
      <c r="H48" s="312">
        <f t="shared" si="21"/>
        <v>0</v>
      </c>
      <c r="I48" s="312">
        <f t="shared" si="21"/>
        <v>0</v>
      </c>
    </row>
    <row r="51" spans="2:6" x14ac:dyDescent="0.2">
      <c r="B51" s="9" t="s">
        <v>946</v>
      </c>
      <c r="C51" s="273"/>
      <c r="D51" s="8"/>
      <c r="E51" s="8"/>
    </row>
    <row r="52" spans="2:6" ht="25.5" x14ac:dyDescent="0.2">
      <c r="B52" s="341" t="s">
        <v>947</v>
      </c>
      <c r="C52" s="341"/>
      <c r="D52" s="205" t="s">
        <v>948</v>
      </c>
      <c r="E52" s="8"/>
      <c r="F52" s="390" t="s">
        <v>949</v>
      </c>
    </row>
    <row r="53" spans="2:6" x14ac:dyDescent="0.2">
      <c r="B53" s="10"/>
      <c r="C53" s="173"/>
      <c r="D53" s="173"/>
      <c r="E53" s="8"/>
    </row>
    <row r="54" spans="2:6" x14ac:dyDescent="0.2">
      <c r="B54" s="9"/>
      <c r="C54" s="6" t="s">
        <v>398</v>
      </c>
      <c r="D54" s="173"/>
      <c r="E54" s="8"/>
    </row>
    <row r="55" spans="2:6" x14ac:dyDescent="0.2">
      <c r="B55" s="10" t="s">
        <v>950</v>
      </c>
      <c r="C55" s="173"/>
      <c r="D55" s="173"/>
      <c r="E55" s="8"/>
    </row>
    <row r="56" spans="2:6" x14ac:dyDescent="0.2">
      <c r="B56" s="9" t="s">
        <v>951</v>
      </c>
      <c r="C56" s="173"/>
      <c r="D56" s="205" t="s">
        <v>948</v>
      </c>
      <c r="E56" s="8"/>
      <c r="F56" s="390" t="s">
        <v>949</v>
      </c>
    </row>
  </sheetData>
  <sheetProtection password="CA9F" sheet="1" objects="1" scenarios="1"/>
  <mergeCells count="13">
    <mergeCell ref="A48:B48"/>
    <mergeCell ref="H9:H10"/>
    <mergeCell ref="I9:I10"/>
    <mergeCell ref="G1:I3"/>
    <mergeCell ref="H7:I7"/>
    <mergeCell ref="A8:B8"/>
    <mergeCell ref="H8:I8"/>
    <mergeCell ref="A9:A10"/>
    <mergeCell ref="B9:B10"/>
    <mergeCell ref="C9:C10"/>
    <mergeCell ref="D9:E9"/>
    <mergeCell ref="F9:F10"/>
    <mergeCell ref="G9:G10"/>
  </mergeCells>
  <dataValidations count="1">
    <dataValidation type="whole" allowBlank="1" showInputMessage="1" showErrorMessage="1" sqref="I8" xr:uid="{09DF007E-4D63-4776-8DD9-307CA8FB8EB4}">
      <formula1>1</formula1>
      <formula2>100000000000</formula2>
    </dataValidation>
  </dataValidation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CD0D3-CE68-4D53-B73D-FA6F6242B985}">
  <dimension ref="A1:I56"/>
  <sheetViews>
    <sheetView topLeftCell="A37" workbookViewId="0">
      <selection activeCell="G43" sqref="G43"/>
    </sheetView>
  </sheetViews>
  <sheetFormatPr defaultRowHeight="12.75" x14ac:dyDescent="0.2"/>
  <cols>
    <col min="1" max="9" width="24.85546875" style="287" customWidth="1"/>
    <col min="10" max="16384" width="9.140625" style="287"/>
  </cols>
  <sheetData>
    <row r="1" spans="1:9" x14ac:dyDescent="0.2">
      <c r="G1" s="582" t="s">
        <v>930</v>
      </c>
      <c r="H1" s="582"/>
      <c r="I1" s="582"/>
    </row>
    <row r="2" spans="1:9" x14ac:dyDescent="0.2">
      <c r="G2" s="582"/>
      <c r="H2" s="582"/>
      <c r="I2" s="582"/>
    </row>
    <row r="3" spans="1:9" x14ac:dyDescent="0.2">
      <c r="G3" s="582"/>
      <c r="H3" s="582"/>
      <c r="I3" s="582"/>
    </row>
    <row r="5" spans="1:9" x14ac:dyDescent="0.2">
      <c r="C5" s="389" t="s">
        <v>965</v>
      </c>
    </row>
    <row r="7" spans="1:9" x14ac:dyDescent="0.2">
      <c r="A7" s="287" t="s">
        <v>931</v>
      </c>
      <c r="H7" s="533" t="s">
        <v>620</v>
      </c>
      <c r="I7" s="533"/>
    </row>
    <row r="8" spans="1:9" x14ac:dyDescent="0.2">
      <c r="A8" s="584" t="s">
        <v>665</v>
      </c>
      <c r="B8" s="584"/>
      <c r="C8" s="189"/>
      <c r="H8" s="533" t="s">
        <v>271</v>
      </c>
      <c r="I8" s="533"/>
    </row>
    <row r="9" spans="1:9" x14ac:dyDescent="0.2">
      <c r="A9" s="585" t="s">
        <v>630</v>
      </c>
      <c r="B9" s="585" t="s">
        <v>932</v>
      </c>
      <c r="C9" s="585" t="s">
        <v>953</v>
      </c>
      <c r="D9" s="585" t="s">
        <v>954</v>
      </c>
      <c r="E9" s="585"/>
      <c r="F9" s="585" t="s">
        <v>231</v>
      </c>
      <c r="G9" s="585" t="s">
        <v>957</v>
      </c>
      <c r="H9" s="585" t="s">
        <v>958</v>
      </c>
      <c r="I9" s="585" t="s">
        <v>959</v>
      </c>
    </row>
    <row r="10" spans="1:9" ht="25.5" x14ac:dyDescent="0.2">
      <c r="A10" s="585"/>
      <c r="B10" s="585"/>
      <c r="C10" s="585"/>
      <c r="D10" s="398" t="s">
        <v>955</v>
      </c>
      <c r="E10" s="398" t="s">
        <v>956</v>
      </c>
      <c r="F10" s="585"/>
      <c r="G10" s="585"/>
      <c r="H10" s="585"/>
      <c r="I10" s="585"/>
    </row>
    <row r="11" spans="1:9" x14ac:dyDescent="0.2">
      <c r="A11" s="398">
        <v>1</v>
      </c>
      <c r="B11" s="398">
        <v>2</v>
      </c>
      <c r="C11" s="398">
        <v>3</v>
      </c>
      <c r="D11" s="398">
        <v>4</v>
      </c>
      <c r="E11" s="398">
        <v>5</v>
      </c>
      <c r="F11" s="398">
        <v>6</v>
      </c>
      <c r="G11" s="398">
        <v>7</v>
      </c>
      <c r="H11" s="398">
        <v>8</v>
      </c>
      <c r="I11" s="398">
        <v>9</v>
      </c>
    </row>
    <row r="12" spans="1:9" x14ac:dyDescent="0.2">
      <c r="A12" s="392" t="s">
        <v>935</v>
      </c>
      <c r="B12" s="291" t="s">
        <v>941</v>
      </c>
      <c r="C12" s="4"/>
      <c r="D12" s="4"/>
      <c r="E12" s="4"/>
      <c r="F12" s="4"/>
      <c r="G12" s="4"/>
      <c r="H12" s="4"/>
      <c r="I12" s="4"/>
    </row>
    <row r="13" spans="1:9" x14ac:dyDescent="0.2">
      <c r="A13" s="393"/>
      <c r="B13" s="284" t="s">
        <v>942</v>
      </c>
      <c r="C13" s="4"/>
      <c r="D13" s="4"/>
      <c r="E13" s="4"/>
      <c r="F13" s="4"/>
      <c r="G13" s="4"/>
      <c r="H13" s="4"/>
      <c r="I13" s="4"/>
    </row>
    <row r="14" spans="1:9" x14ac:dyDescent="0.2">
      <c r="A14" s="393"/>
      <c r="B14" s="5" t="s">
        <v>943</v>
      </c>
      <c r="C14" s="4"/>
      <c r="D14" s="4"/>
      <c r="E14" s="4"/>
      <c r="F14" s="4"/>
      <c r="G14" s="4"/>
      <c r="H14" s="4"/>
      <c r="I14" s="4"/>
    </row>
    <row r="15" spans="1:9" x14ac:dyDescent="0.2">
      <c r="A15" s="393"/>
      <c r="B15" s="5" t="s">
        <v>944</v>
      </c>
      <c r="C15" s="4"/>
      <c r="D15" s="4"/>
      <c r="E15" s="4"/>
      <c r="F15" s="4"/>
      <c r="G15" s="4"/>
      <c r="H15" s="4"/>
      <c r="I15" s="4"/>
    </row>
    <row r="16" spans="1:9" x14ac:dyDescent="0.2">
      <c r="A16" s="393"/>
      <c r="B16" s="291" t="s">
        <v>215</v>
      </c>
      <c r="C16" s="4"/>
      <c r="D16" s="4"/>
      <c r="E16" s="4"/>
      <c r="F16" s="4"/>
      <c r="G16" s="4"/>
      <c r="H16" s="4"/>
      <c r="I16" s="4"/>
    </row>
    <row r="17" spans="1:9" x14ac:dyDescent="0.2">
      <c r="A17" s="394"/>
      <c r="B17" s="298" t="s">
        <v>22</v>
      </c>
      <c r="C17" s="286">
        <f>SUM(C12:C16)</f>
        <v>0</v>
      </c>
      <c r="D17" s="286">
        <f>SUM(D12:D16)</f>
        <v>0</v>
      </c>
      <c r="E17" s="286">
        <f t="shared" ref="E17:H17" si="0">SUM(E12:E16)</f>
        <v>0</v>
      </c>
      <c r="F17" s="286">
        <f t="shared" si="0"/>
        <v>0</v>
      </c>
      <c r="G17" s="286">
        <f t="shared" si="0"/>
        <v>0</v>
      </c>
      <c r="H17" s="286">
        <f t="shared" si="0"/>
        <v>0</v>
      </c>
      <c r="I17" s="286">
        <f>SUM(I12:I16)</f>
        <v>0</v>
      </c>
    </row>
    <row r="18" spans="1:9" x14ac:dyDescent="0.2">
      <c r="A18" s="392" t="s">
        <v>936</v>
      </c>
      <c r="B18" s="291" t="s">
        <v>941</v>
      </c>
      <c r="C18" s="4"/>
      <c r="D18" s="4"/>
      <c r="E18" s="4"/>
      <c r="F18" s="4"/>
      <c r="G18" s="4"/>
      <c r="H18" s="4"/>
      <c r="I18" s="4"/>
    </row>
    <row r="19" spans="1:9" x14ac:dyDescent="0.2">
      <c r="A19" s="393"/>
      <c r="B19" s="284" t="s">
        <v>942</v>
      </c>
      <c r="C19" s="4"/>
      <c r="D19" s="4"/>
      <c r="E19" s="4"/>
      <c r="F19" s="4"/>
      <c r="G19" s="4"/>
      <c r="H19" s="4"/>
      <c r="I19" s="4"/>
    </row>
    <row r="20" spans="1:9" x14ac:dyDescent="0.2">
      <c r="A20" s="393"/>
      <c r="B20" s="5" t="s">
        <v>943</v>
      </c>
      <c r="C20" s="4"/>
      <c r="D20" s="4"/>
      <c r="E20" s="4"/>
      <c r="F20" s="4"/>
      <c r="G20" s="4"/>
      <c r="H20" s="4"/>
      <c r="I20" s="4"/>
    </row>
    <row r="21" spans="1:9" x14ac:dyDescent="0.2">
      <c r="A21" s="393"/>
      <c r="B21" s="5" t="s">
        <v>944</v>
      </c>
      <c r="C21" s="4"/>
      <c r="D21" s="4"/>
      <c r="E21" s="4"/>
      <c r="F21" s="4"/>
      <c r="G21" s="4"/>
      <c r="H21" s="4"/>
      <c r="I21" s="4"/>
    </row>
    <row r="22" spans="1:9" x14ac:dyDescent="0.2">
      <c r="A22" s="393"/>
      <c r="B22" s="291" t="s">
        <v>215</v>
      </c>
      <c r="C22" s="4"/>
      <c r="D22" s="4"/>
      <c r="E22" s="4"/>
      <c r="F22" s="4"/>
      <c r="G22" s="4"/>
      <c r="H22" s="4"/>
      <c r="I22" s="4"/>
    </row>
    <row r="23" spans="1:9" x14ac:dyDescent="0.2">
      <c r="A23" s="394"/>
      <c r="B23" s="298" t="s">
        <v>22</v>
      </c>
      <c r="C23" s="286">
        <f>SUM(C18:C22)</f>
        <v>0</v>
      </c>
      <c r="D23" s="286">
        <f>SUM(D18:D22)</f>
        <v>0</v>
      </c>
      <c r="E23" s="286">
        <f t="shared" ref="E23" si="1">SUM(E18:E22)</f>
        <v>0</v>
      </c>
      <c r="F23" s="286">
        <f t="shared" ref="F23" si="2">SUM(F18:F22)</f>
        <v>0</v>
      </c>
      <c r="G23" s="286">
        <f t="shared" ref="G23" si="3">SUM(G18:G22)</f>
        <v>0</v>
      </c>
      <c r="H23" s="286">
        <f t="shared" ref="H23" si="4">SUM(H18:H22)</f>
        <v>0</v>
      </c>
      <c r="I23" s="286">
        <f>SUM(I18:I22)</f>
        <v>0</v>
      </c>
    </row>
    <row r="24" spans="1:9" x14ac:dyDescent="0.2">
      <c r="A24" s="392" t="s">
        <v>937</v>
      </c>
      <c r="B24" s="5" t="s">
        <v>945</v>
      </c>
      <c r="C24" s="4"/>
      <c r="D24" s="4"/>
      <c r="E24" s="4"/>
      <c r="F24" s="4"/>
      <c r="G24" s="4"/>
      <c r="H24" s="4"/>
      <c r="I24" s="4"/>
    </row>
    <row r="25" spans="1:9" x14ac:dyDescent="0.2">
      <c r="A25" s="393"/>
      <c r="B25" s="284" t="s">
        <v>942</v>
      </c>
      <c r="C25" s="4"/>
      <c r="D25" s="4"/>
      <c r="E25" s="4"/>
      <c r="F25" s="4"/>
      <c r="G25" s="4"/>
      <c r="H25" s="4"/>
      <c r="I25" s="4"/>
    </row>
    <row r="26" spans="1:9" x14ac:dyDescent="0.2">
      <c r="A26" s="393"/>
      <c r="B26" s="5" t="s">
        <v>943</v>
      </c>
      <c r="C26" s="4"/>
      <c r="D26" s="4"/>
      <c r="E26" s="4"/>
      <c r="F26" s="4"/>
      <c r="G26" s="4"/>
      <c r="H26" s="4"/>
      <c r="I26" s="4"/>
    </row>
    <row r="27" spans="1:9" x14ac:dyDescent="0.2">
      <c r="A27" s="393"/>
      <c r="B27" s="5" t="s">
        <v>944</v>
      </c>
      <c r="C27" s="4"/>
      <c r="D27" s="4"/>
      <c r="E27" s="4"/>
      <c r="F27" s="4"/>
      <c r="G27" s="4"/>
      <c r="H27" s="4"/>
      <c r="I27" s="4"/>
    </row>
    <row r="28" spans="1:9" x14ac:dyDescent="0.2">
      <c r="A28" s="393"/>
      <c r="B28" s="291" t="s">
        <v>215</v>
      </c>
      <c r="C28" s="4"/>
      <c r="D28" s="4"/>
      <c r="E28" s="4"/>
      <c r="F28" s="4"/>
      <c r="G28" s="4"/>
      <c r="H28" s="4"/>
      <c r="I28" s="4"/>
    </row>
    <row r="29" spans="1:9" x14ac:dyDescent="0.2">
      <c r="A29" s="394"/>
      <c r="B29" s="298" t="s">
        <v>22</v>
      </c>
      <c r="C29" s="286">
        <f>SUM(C24:C28)</f>
        <v>0</v>
      </c>
      <c r="D29" s="286">
        <f>SUM(D24:D28)</f>
        <v>0</v>
      </c>
      <c r="E29" s="286">
        <f t="shared" ref="E29" si="5">SUM(E24:E28)</f>
        <v>0</v>
      </c>
      <c r="F29" s="286">
        <f t="shared" ref="F29" si="6">SUM(F24:F28)</f>
        <v>0</v>
      </c>
      <c r="G29" s="286">
        <f t="shared" ref="G29" si="7">SUM(G24:G28)</f>
        <v>0</v>
      </c>
      <c r="H29" s="286">
        <f t="shared" ref="H29" si="8">SUM(H24:H28)</f>
        <v>0</v>
      </c>
      <c r="I29" s="286">
        <f>SUM(I24:I28)</f>
        <v>0</v>
      </c>
    </row>
    <row r="30" spans="1:9" x14ac:dyDescent="0.2">
      <c r="A30" s="392" t="s">
        <v>938</v>
      </c>
      <c r="B30" s="5" t="s">
        <v>945</v>
      </c>
      <c r="C30" s="4"/>
      <c r="D30" s="4"/>
      <c r="E30" s="4"/>
      <c r="F30" s="4"/>
      <c r="G30" s="4"/>
      <c r="H30" s="4"/>
      <c r="I30" s="4"/>
    </row>
    <row r="31" spans="1:9" x14ac:dyDescent="0.2">
      <c r="A31" s="393"/>
      <c r="B31" s="284" t="s">
        <v>942</v>
      </c>
      <c r="C31" s="4"/>
      <c r="D31" s="4"/>
      <c r="E31" s="4"/>
      <c r="F31" s="4"/>
      <c r="G31" s="4"/>
      <c r="H31" s="4"/>
      <c r="I31" s="4"/>
    </row>
    <row r="32" spans="1:9" x14ac:dyDescent="0.2">
      <c r="A32" s="393"/>
      <c r="B32" s="5" t="s">
        <v>943</v>
      </c>
      <c r="C32" s="4"/>
      <c r="D32" s="4"/>
      <c r="E32" s="4"/>
      <c r="F32" s="4"/>
      <c r="G32" s="4"/>
      <c r="H32" s="4"/>
      <c r="I32" s="4"/>
    </row>
    <row r="33" spans="1:9" x14ac:dyDescent="0.2">
      <c r="A33" s="393"/>
      <c r="B33" s="5" t="s">
        <v>944</v>
      </c>
      <c r="C33" s="4"/>
      <c r="D33" s="4"/>
      <c r="E33" s="4"/>
      <c r="F33" s="4"/>
      <c r="G33" s="4"/>
      <c r="H33" s="4"/>
      <c r="I33" s="4"/>
    </row>
    <row r="34" spans="1:9" x14ac:dyDescent="0.2">
      <c r="A34" s="393"/>
      <c r="B34" s="291" t="s">
        <v>215</v>
      </c>
      <c r="C34" s="4"/>
      <c r="D34" s="4"/>
      <c r="E34" s="4"/>
      <c r="F34" s="4"/>
      <c r="G34" s="4"/>
      <c r="H34" s="4"/>
      <c r="I34" s="4"/>
    </row>
    <row r="35" spans="1:9" x14ac:dyDescent="0.2">
      <c r="A35" s="394"/>
      <c r="B35" s="298" t="s">
        <v>22</v>
      </c>
      <c r="C35" s="286">
        <f>SUM(C30:C34)</f>
        <v>0</v>
      </c>
      <c r="D35" s="286">
        <f>SUM(D30:D34)</f>
        <v>0</v>
      </c>
      <c r="E35" s="286">
        <f t="shared" ref="E35" si="9">SUM(E30:E34)</f>
        <v>0</v>
      </c>
      <c r="F35" s="286">
        <f t="shared" ref="F35" si="10">SUM(F30:F34)</f>
        <v>0</v>
      </c>
      <c r="G35" s="286">
        <f t="shared" ref="G35" si="11">SUM(G30:G34)</f>
        <v>0</v>
      </c>
      <c r="H35" s="286">
        <f t="shared" ref="H35" si="12">SUM(H30:H34)</f>
        <v>0</v>
      </c>
      <c r="I35" s="286">
        <f>SUM(I30:I34)</f>
        <v>0</v>
      </c>
    </row>
    <row r="36" spans="1:9" x14ac:dyDescent="0.2">
      <c r="A36" s="392" t="s">
        <v>939</v>
      </c>
      <c r="B36" s="5" t="s">
        <v>945</v>
      </c>
      <c r="C36" s="4"/>
      <c r="D36" s="4"/>
      <c r="E36" s="4"/>
      <c r="F36" s="4"/>
      <c r="G36" s="4"/>
      <c r="H36" s="4"/>
      <c r="I36" s="4"/>
    </row>
    <row r="37" spans="1:9" x14ac:dyDescent="0.2">
      <c r="A37" s="393"/>
      <c r="B37" s="284" t="s">
        <v>942</v>
      </c>
      <c r="C37" s="4"/>
      <c r="D37" s="4"/>
      <c r="E37" s="4"/>
      <c r="F37" s="4"/>
      <c r="G37" s="4"/>
      <c r="H37" s="4"/>
      <c r="I37" s="4"/>
    </row>
    <row r="38" spans="1:9" x14ac:dyDescent="0.2">
      <c r="A38" s="393"/>
      <c r="B38" s="5" t="s">
        <v>943</v>
      </c>
      <c r="C38" s="4"/>
      <c r="D38" s="4"/>
      <c r="E38" s="4"/>
      <c r="F38" s="4"/>
      <c r="G38" s="4"/>
      <c r="H38" s="4"/>
      <c r="I38" s="4"/>
    </row>
    <row r="39" spans="1:9" x14ac:dyDescent="0.2">
      <c r="A39" s="393"/>
      <c r="B39" s="5" t="s">
        <v>944</v>
      </c>
      <c r="C39" s="4"/>
      <c r="D39" s="4"/>
      <c r="E39" s="4"/>
      <c r="F39" s="4"/>
      <c r="G39" s="4"/>
      <c r="H39" s="4"/>
      <c r="I39" s="4"/>
    </row>
    <row r="40" spans="1:9" x14ac:dyDescent="0.2">
      <c r="A40" s="393"/>
      <c r="B40" s="291" t="s">
        <v>215</v>
      </c>
      <c r="C40" s="4"/>
      <c r="D40" s="4"/>
      <c r="E40" s="4"/>
      <c r="F40" s="4"/>
      <c r="G40" s="4"/>
      <c r="H40" s="4"/>
      <c r="I40" s="4"/>
    </row>
    <row r="41" spans="1:9" x14ac:dyDescent="0.2">
      <c r="A41" s="394"/>
      <c r="B41" s="298" t="s">
        <v>22</v>
      </c>
      <c r="C41" s="286">
        <f>SUM(C36:C40)</f>
        <v>0</v>
      </c>
      <c r="D41" s="286">
        <f>SUM(D36:D40)</f>
        <v>0</v>
      </c>
      <c r="E41" s="286">
        <f t="shared" ref="E41" si="13">SUM(E36:E40)</f>
        <v>0</v>
      </c>
      <c r="F41" s="286">
        <f t="shared" ref="F41" si="14">SUM(F36:F40)</f>
        <v>0</v>
      </c>
      <c r="G41" s="286">
        <f t="shared" ref="G41" si="15">SUM(G36:G40)</f>
        <v>0</v>
      </c>
      <c r="H41" s="286">
        <f t="shared" ref="H41" si="16">SUM(H36:H40)</f>
        <v>0</v>
      </c>
      <c r="I41" s="286">
        <f>SUM(I36:I40)</f>
        <v>0</v>
      </c>
    </row>
    <row r="42" spans="1:9" x14ac:dyDescent="0.2">
      <c r="A42" s="392" t="s">
        <v>940</v>
      </c>
      <c r="B42" s="5" t="s">
        <v>945</v>
      </c>
      <c r="C42" s="4"/>
      <c r="D42" s="4"/>
      <c r="E42" s="4"/>
      <c r="F42" s="4"/>
      <c r="G42" s="4"/>
      <c r="H42" s="4"/>
      <c r="I42" s="4"/>
    </row>
    <row r="43" spans="1:9" x14ac:dyDescent="0.2">
      <c r="A43" s="393"/>
      <c r="B43" s="284" t="s">
        <v>942</v>
      </c>
      <c r="C43" s="4"/>
      <c r="D43" s="4"/>
      <c r="E43" s="4"/>
      <c r="F43" s="4"/>
      <c r="G43" s="4"/>
      <c r="H43" s="4"/>
      <c r="I43" s="4"/>
    </row>
    <row r="44" spans="1:9" x14ac:dyDescent="0.2">
      <c r="A44" s="393"/>
      <c r="B44" s="5" t="s">
        <v>943</v>
      </c>
      <c r="C44" s="4"/>
      <c r="D44" s="4"/>
      <c r="E44" s="4"/>
      <c r="F44" s="4"/>
      <c r="G44" s="4"/>
      <c r="H44" s="4"/>
      <c r="I44" s="4"/>
    </row>
    <row r="45" spans="1:9" x14ac:dyDescent="0.2">
      <c r="A45" s="393"/>
      <c r="B45" s="5" t="s">
        <v>944</v>
      </c>
      <c r="C45" s="4"/>
      <c r="D45" s="4"/>
      <c r="E45" s="4"/>
      <c r="F45" s="4"/>
      <c r="G45" s="4"/>
      <c r="H45" s="4"/>
      <c r="I45" s="4"/>
    </row>
    <row r="46" spans="1:9" x14ac:dyDescent="0.2">
      <c r="A46" s="393"/>
      <c r="B46" s="291" t="s">
        <v>215</v>
      </c>
      <c r="C46" s="4"/>
      <c r="D46" s="4"/>
      <c r="E46" s="4"/>
      <c r="F46" s="4"/>
      <c r="G46" s="4"/>
      <c r="H46" s="4"/>
      <c r="I46" s="4"/>
    </row>
    <row r="47" spans="1:9" x14ac:dyDescent="0.2">
      <c r="A47" s="394"/>
      <c r="B47" s="298" t="s">
        <v>22</v>
      </c>
      <c r="C47" s="286">
        <f>SUM(C42:C46)</f>
        <v>0</v>
      </c>
      <c r="D47" s="286">
        <f>SUM(D42:D46)</f>
        <v>0</v>
      </c>
      <c r="E47" s="286">
        <f t="shared" ref="E47" si="17">SUM(E42:E46)</f>
        <v>0</v>
      </c>
      <c r="F47" s="286">
        <f t="shared" ref="F47" si="18">SUM(F42:F46)</f>
        <v>0</v>
      </c>
      <c r="G47" s="286">
        <f t="shared" ref="G47" si="19">SUM(G42:G46)</f>
        <v>0</v>
      </c>
      <c r="H47" s="286">
        <f t="shared" ref="H47" si="20">SUM(H42:H46)</f>
        <v>0</v>
      </c>
      <c r="I47" s="286">
        <f>SUM(I42:I46)</f>
        <v>0</v>
      </c>
    </row>
    <row r="48" spans="1:9" x14ac:dyDescent="0.2">
      <c r="A48" s="550" t="s">
        <v>10</v>
      </c>
      <c r="B48" s="550"/>
      <c r="C48" s="312">
        <f>C47+C41+C35+C29+C23+C17</f>
        <v>0</v>
      </c>
      <c r="D48" s="312">
        <f t="shared" ref="D48:I48" si="21">D47+D41+D35+D29+D23+D17</f>
        <v>0</v>
      </c>
      <c r="E48" s="312">
        <f t="shared" si="21"/>
        <v>0</v>
      </c>
      <c r="F48" s="312">
        <f t="shared" si="21"/>
        <v>0</v>
      </c>
      <c r="G48" s="312">
        <f t="shared" si="21"/>
        <v>0</v>
      </c>
      <c r="H48" s="312">
        <f t="shared" si="21"/>
        <v>0</v>
      </c>
      <c r="I48" s="312">
        <f t="shared" si="21"/>
        <v>0</v>
      </c>
    </row>
    <row r="51" spans="2:6" x14ac:dyDescent="0.2">
      <c r="B51" s="9" t="s">
        <v>946</v>
      </c>
      <c r="C51" s="273"/>
      <c r="D51" s="8"/>
      <c r="E51" s="8"/>
    </row>
    <row r="52" spans="2:6" ht="25.5" x14ac:dyDescent="0.2">
      <c r="B52" s="341" t="s">
        <v>947</v>
      </c>
      <c r="C52" s="341"/>
      <c r="D52" s="205" t="s">
        <v>948</v>
      </c>
      <c r="E52" s="8"/>
      <c r="F52" s="390" t="s">
        <v>949</v>
      </c>
    </row>
    <row r="53" spans="2:6" x14ac:dyDescent="0.2">
      <c r="B53" s="10"/>
      <c r="C53" s="173"/>
      <c r="D53" s="173"/>
      <c r="E53" s="8"/>
    </row>
    <row r="54" spans="2:6" x14ac:dyDescent="0.2">
      <c r="B54" s="9"/>
      <c r="C54" s="6" t="s">
        <v>398</v>
      </c>
      <c r="D54" s="173"/>
      <c r="E54" s="8"/>
    </row>
    <row r="55" spans="2:6" x14ac:dyDescent="0.2">
      <c r="B55" s="10" t="s">
        <v>950</v>
      </c>
      <c r="C55" s="173"/>
      <c r="D55" s="173"/>
      <c r="E55" s="8"/>
    </row>
    <row r="56" spans="2:6" x14ac:dyDescent="0.2">
      <c r="B56" s="9" t="s">
        <v>951</v>
      </c>
      <c r="C56" s="173"/>
      <c r="D56" s="205" t="s">
        <v>948</v>
      </c>
      <c r="E56" s="8"/>
      <c r="F56" s="390" t="s">
        <v>949</v>
      </c>
    </row>
  </sheetData>
  <sheetProtection password="CA9F" sheet="1" objects="1" scenarios="1"/>
  <mergeCells count="13">
    <mergeCell ref="A48:B48"/>
    <mergeCell ref="H9:H10"/>
    <mergeCell ref="I9:I10"/>
    <mergeCell ref="G1:I3"/>
    <mergeCell ref="H7:I7"/>
    <mergeCell ref="A8:B8"/>
    <mergeCell ref="H8:I8"/>
    <mergeCell ref="A9:A10"/>
    <mergeCell ref="B9:B10"/>
    <mergeCell ref="C9:C10"/>
    <mergeCell ref="D9:E9"/>
    <mergeCell ref="F9:F10"/>
    <mergeCell ref="G9:G10"/>
  </mergeCells>
  <dataValidations count="1">
    <dataValidation type="whole" allowBlank="1" showInputMessage="1" showErrorMessage="1" sqref="I8" xr:uid="{8E809070-15B7-401C-84A0-938966487DED}">
      <formula1>1</formula1>
      <formula2>100000000000</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9"/>
  <sheetViews>
    <sheetView topLeftCell="A34" zoomScaleNormal="100" zoomScalePageLayoutView="60" workbookViewId="0">
      <selection activeCell="D33" sqref="D33"/>
    </sheetView>
  </sheetViews>
  <sheetFormatPr defaultRowHeight="12.75" x14ac:dyDescent="0.2"/>
  <cols>
    <col min="1" max="1" width="5.42578125" style="287" customWidth="1"/>
    <col min="2" max="2" width="53.42578125" style="287" customWidth="1"/>
    <col min="3" max="3" width="9.140625" style="287"/>
    <col min="4" max="4" width="29.5703125" style="287" bestFit="1" customWidth="1"/>
    <col min="5" max="6" width="17.7109375" style="287" bestFit="1" customWidth="1"/>
    <col min="7" max="7" width="12.140625" style="287"/>
    <col min="8" max="1026" width="11.5703125" style="287"/>
    <col min="1027" max="16384" width="9.140625" style="287"/>
  </cols>
  <sheetData>
    <row r="1" spans="1:7" ht="12.75" customHeight="1" x14ac:dyDescent="0.2">
      <c r="A1" s="293" t="s">
        <v>1030</v>
      </c>
      <c r="B1" s="295"/>
      <c r="C1" s="295"/>
      <c r="D1" s="482" t="s">
        <v>697</v>
      </c>
      <c r="E1" s="482"/>
      <c r="F1" s="482"/>
      <c r="G1" s="482"/>
    </row>
    <row r="2" spans="1:7" x14ac:dyDescent="0.2">
      <c r="A2" s="293"/>
      <c r="B2" s="295"/>
      <c r="C2" s="295"/>
      <c r="D2" s="482"/>
      <c r="E2" s="482"/>
      <c r="F2" s="482"/>
      <c r="G2" s="482"/>
    </row>
    <row r="3" spans="1:7" ht="12.75" customHeight="1" x14ac:dyDescent="0.2">
      <c r="A3" s="293"/>
      <c r="B3" s="481" t="s">
        <v>696</v>
      </c>
      <c r="C3" s="481"/>
      <c r="D3" s="481"/>
      <c r="E3" s="481"/>
      <c r="F3" s="293"/>
      <c r="G3" s="293"/>
    </row>
    <row r="4" spans="1:7" x14ac:dyDescent="0.2">
      <c r="A4" s="293"/>
      <c r="B4" s="293"/>
      <c r="C4" s="293"/>
      <c r="D4" s="293"/>
      <c r="E4" s="293"/>
      <c r="F4" s="293"/>
      <c r="G4" s="293"/>
    </row>
    <row r="5" spans="1:7" ht="12.75" customHeight="1" x14ac:dyDescent="0.2">
      <c r="A5" s="293" t="s">
        <v>396</v>
      </c>
      <c r="B5" s="295"/>
      <c r="C5" s="295"/>
      <c r="D5" s="293"/>
      <c r="E5" s="293"/>
      <c r="F5" s="480" t="s">
        <v>397</v>
      </c>
      <c r="G5" s="480"/>
    </row>
    <row r="6" spans="1:7" x14ac:dyDescent="0.2">
      <c r="A6" s="293"/>
      <c r="B6" s="293"/>
      <c r="C6" s="293"/>
      <c r="D6" s="293"/>
      <c r="E6" s="293"/>
      <c r="F6" s="272"/>
      <c r="G6" s="296" t="s">
        <v>271</v>
      </c>
    </row>
    <row r="7" spans="1:7" ht="25.5" x14ac:dyDescent="0.2">
      <c r="A7" s="297"/>
      <c r="B7" s="281" t="s">
        <v>1</v>
      </c>
      <c r="C7" s="281" t="s">
        <v>408</v>
      </c>
      <c r="D7" s="281" t="s">
        <v>20</v>
      </c>
      <c r="E7" s="281" t="s">
        <v>21</v>
      </c>
      <c r="F7" s="281" t="s">
        <v>22</v>
      </c>
      <c r="G7" s="281" t="s">
        <v>23</v>
      </c>
    </row>
    <row r="8" spans="1:7" x14ac:dyDescent="0.2">
      <c r="A8" s="297" t="s">
        <v>275</v>
      </c>
      <c r="B8" s="281" t="s">
        <v>276</v>
      </c>
      <c r="C8" s="281" t="s">
        <v>409</v>
      </c>
      <c r="D8" s="281">
        <v>1</v>
      </c>
      <c r="E8" s="281">
        <v>2</v>
      </c>
      <c r="F8" s="281">
        <v>3</v>
      </c>
      <c r="G8" s="281">
        <v>4</v>
      </c>
    </row>
    <row r="9" spans="1:7" x14ac:dyDescent="0.2">
      <c r="A9" s="297">
        <v>1</v>
      </c>
      <c r="B9" s="300" t="s">
        <v>121</v>
      </c>
      <c r="C9" s="304">
        <v>1</v>
      </c>
      <c r="D9" s="286">
        <v>0</v>
      </c>
      <c r="E9" s="286">
        <v>0</v>
      </c>
      <c r="F9" s="286">
        <f t="shared" ref="F9:F40" si="0">D9+E9</f>
        <v>0</v>
      </c>
      <c r="G9" s="303" t="e">
        <f>F9/$F$88</f>
        <v>#DIV/0!</v>
      </c>
    </row>
    <row r="10" spans="1:7" x14ac:dyDescent="0.2">
      <c r="A10" s="297">
        <v>2</v>
      </c>
      <c r="B10" s="298" t="s">
        <v>749</v>
      </c>
      <c r="C10" s="304">
        <v>2</v>
      </c>
      <c r="D10" s="286">
        <f>SUM(D11:D22)</f>
        <v>0</v>
      </c>
      <c r="E10" s="286">
        <f>SUM(E11:E22)</f>
        <v>0</v>
      </c>
      <c r="F10" s="286">
        <f t="shared" si="0"/>
        <v>0</v>
      </c>
      <c r="G10" s="303" t="e">
        <f t="shared" ref="G10:G73" si="1">F10/$F$88</f>
        <v>#DIV/0!</v>
      </c>
    </row>
    <row r="11" spans="1:7" x14ac:dyDescent="0.2">
      <c r="A11" s="290">
        <v>2.1</v>
      </c>
      <c r="B11" s="291" t="s">
        <v>750</v>
      </c>
      <c r="C11" s="305">
        <v>3</v>
      </c>
      <c r="D11" s="4"/>
      <c r="E11" s="289"/>
      <c r="F11" s="289">
        <f t="shared" si="0"/>
        <v>0</v>
      </c>
      <c r="G11" s="303" t="e">
        <f t="shared" si="1"/>
        <v>#DIV/0!</v>
      </c>
    </row>
    <row r="12" spans="1:7" x14ac:dyDescent="0.2">
      <c r="A12" s="290">
        <v>2.2000000000000002</v>
      </c>
      <c r="B12" s="291" t="s">
        <v>751</v>
      </c>
      <c r="C12" s="305">
        <v>4</v>
      </c>
      <c r="D12" s="4"/>
      <c r="E12" s="289"/>
      <c r="F12" s="289">
        <f t="shared" si="0"/>
        <v>0</v>
      </c>
      <c r="G12" s="303" t="e">
        <f t="shared" si="1"/>
        <v>#DIV/0!</v>
      </c>
    </row>
    <row r="13" spans="1:7" x14ac:dyDescent="0.2">
      <c r="A13" s="290">
        <v>2.2999999999999998</v>
      </c>
      <c r="B13" s="291" t="s">
        <v>752</v>
      </c>
      <c r="C13" s="305">
        <v>5</v>
      </c>
      <c r="D13" s="4"/>
      <c r="E13" s="289"/>
      <c r="F13" s="289">
        <f t="shared" si="0"/>
        <v>0</v>
      </c>
      <c r="G13" s="303" t="e">
        <f t="shared" si="1"/>
        <v>#DIV/0!</v>
      </c>
    </row>
    <row r="14" spans="1:7" x14ac:dyDescent="0.2">
      <c r="A14" s="290">
        <v>2.4</v>
      </c>
      <c r="B14" s="291" t="s">
        <v>753</v>
      </c>
      <c r="C14" s="305">
        <v>6</v>
      </c>
      <c r="D14" s="4"/>
      <c r="E14" s="289"/>
      <c r="F14" s="289">
        <f t="shared" si="0"/>
        <v>0</v>
      </c>
      <c r="G14" s="303" t="e">
        <f t="shared" si="1"/>
        <v>#DIV/0!</v>
      </c>
    </row>
    <row r="15" spans="1:7" x14ac:dyDescent="0.2">
      <c r="A15" s="290">
        <v>2.5</v>
      </c>
      <c r="B15" s="291" t="s">
        <v>754</v>
      </c>
      <c r="C15" s="305">
        <v>7</v>
      </c>
      <c r="D15" s="4"/>
      <c r="E15" s="289"/>
      <c r="F15" s="289">
        <f t="shared" si="0"/>
        <v>0</v>
      </c>
      <c r="G15" s="303" t="e">
        <f t="shared" si="1"/>
        <v>#DIV/0!</v>
      </c>
    </row>
    <row r="16" spans="1:7" x14ac:dyDescent="0.2">
      <c r="A16" s="290">
        <v>2.6</v>
      </c>
      <c r="B16" s="291" t="s">
        <v>755</v>
      </c>
      <c r="C16" s="305">
        <v>8</v>
      </c>
      <c r="D16" s="4"/>
      <c r="E16" s="289"/>
      <c r="F16" s="289">
        <f t="shared" si="0"/>
        <v>0</v>
      </c>
      <c r="G16" s="303" t="e">
        <f t="shared" si="1"/>
        <v>#DIV/0!</v>
      </c>
    </row>
    <row r="17" spans="1:7" x14ac:dyDescent="0.2">
      <c r="A17" s="290">
        <v>2.7</v>
      </c>
      <c r="B17" s="291" t="s">
        <v>756</v>
      </c>
      <c r="C17" s="305">
        <v>9</v>
      </c>
      <c r="D17" s="4"/>
      <c r="E17" s="289"/>
      <c r="F17" s="289">
        <f t="shared" si="0"/>
        <v>0</v>
      </c>
      <c r="G17" s="303" t="e">
        <f t="shared" si="1"/>
        <v>#DIV/0!</v>
      </c>
    </row>
    <row r="18" spans="1:7" x14ac:dyDescent="0.2">
      <c r="A18" s="290">
        <v>2.8</v>
      </c>
      <c r="B18" s="291" t="s">
        <v>757</v>
      </c>
      <c r="C18" s="305">
        <v>10</v>
      </c>
      <c r="D18" s="4"/>
      <c r="E18" s="289"/>
      <c r="F18" s="289">
        <f t="shared" si="0"/>
        <v>0</v>
      </c>
      <c r="G18" s="303" t="e">
        <f t="shared" si="1"/>
        <v>#DIV/0!</v>
      </c>
    </row>
    <row r="19" spans="1:7" x14ac:dyDescent="0.2">
      <c r="A19" s="290">
        <v>2.9</v>
      </c>
      <c r="B19" s="291" t="s">
        <v>758</v>
      </c>
      <c r="C19" s="305">
        <v>11</v>
      </c>
      <c r="D19" s="4"/>
      <c r="E19" s="289"/>
      <c r="F19" s="289">
        <f t="shared" si="0"/>
        <v>0</v>
      </c>
      <c r="G19" s="303" t="e">
        <f t="shared" si="1"/>
        <v>#DIV/0!</v>
      </c>
    </row>
    <row r="20" spans="1:7" x14ac:dyDescent="0.2">
      <c r="A20" s="307">
        <v>2.1</v>
      </c>
      <c r="B20" s="291" t="s">
        <v>759</v>
      </c>
      <c r="C20" s="305">
        <v>12</v>
      </c>
      <c r="D20" s="4"/>
      <c r="E20" s="289"/>
      <c r="F20" s="289">
        <f t="shared" si="0"/>
        <v>0</v>
      </c>
      <c r="G20" s="303" t="e">
        <f t="shared" si="1"/>
        <v>#DIV/0!</v>
      </c>
    </row>
    <row r="21" spans="1:7" x14ac:dyDescent="0.2">
      <c r="A21" s="290">
        <v>2.11</v>
      </c>
      <c r="B21" s="291" t="s">
        <v>760</v>
      </c>
      <c r="C21" s="305">
        <v>13</v>
      </c>
      <c r="D21" s="4"/>
      <c r="E21" s="289"/>
      <c r="F21" s="289">
        <f t="shared" si="0"/>
        <v>0</v>
      </c>
      <c r="G21" s="303" t="e">
        <f t="shared" si="1"/>
        <v>#DIV/0!</v>
      </c>
    </row>
    <row r="22" spans="1:7" x14ac:dyDescent="0.2">
      <c r="A22" s="290">
        <v>2.12</v>
      </c>
      <c r="B22" s="291" t="s">
        <v>761</v>
      </c>
      <c r="C22" s="305">
        <v>14</v>
      </c>
      <c r="D22" s="4"/>
      <c r="E22" s="289"/>
      <c r="F22" s="289">
        <f t="shared" si="0"/>
        <v>0</v>
      </c>
      <c r="G22" s="303" t="e">
        <f t="shared" si="1"/>
        <v>#DIV/0!</v>
      </c>
    </row>
    <row r="23" spans="1:7" x14ac:dyDescent="0.2">
      <c r="A23" s="297">
        <v>3</v>
      </c>
      <c r="B23" s="298" t="s">
        <v>762</v>
      </c>
      <c r="C23" s="304">
        <v>15</v>
      </c>
      <c r="D23" s="286">
        <f>SUM(D24:D35)</f>
        <v>0</v>
      </c>
      <c r="E23" s="286">
        <f>SUM(E24:E35)</f>
        <v>0</v>
      </c>
      <c r="F23" s="286">
        <f t="shared" si="0"/>
        <v>0</v>
      </c>
      <c r="G23" s="303" t="e">
        <f t="shared" si="1"/>
        <v>#DIV/0!</v>
      </c>
    </row>
    <row r="24" spans="1:7" x14ac:dyDescent="0.2">
      <c r="A24" s="290">
        <v>3.1</v>
      </c>
      <c r="B24" s="291" t="s">
        <v>750</v>
      </c>
      <c r="C24" s="305">
        <v>16</v>
      </c>
      <c r="D24" s="4"/>
      <c r="E24" s="289"/>
      <c r="F24" s="289">
        <f t="shared" si="0"/>
        <v>0</v>
      </c>
      <c r="G24" s="303" t="e">
        <f t="shared" si="1"/>
        <v>#DIV/0!</v>
      </c>
    </row>
    <row r="25" spans="1:7" x14ac:dyDescent="0.2">
      <c r="A25" s="290">
        <v>3.2</v>
      </c>
      <c r="B25" s="291" t="s">
        <v>751</v>
      </c>
      <c r="C25" s="305">
        <v>17</v>
      </c>
      <c r="D25" s="4"/>
      <c r="E25" s="289"/>
      <c r="F25" s="289">
        <f t="shared" si="0"/>
        <v>0</v>
      </c>
      <c r="G25" s="303" t="e">
        <f t="shared" si="1"/>
        <v>#DIV/0!</v>
      </c>
    </row>
    <row r="26" spans="1:7" x14ac:dyDescent="0.2">
      <c r="A26" s="290">
        <v>3.3</v>
      </c>
      <c r="B26" s="291" t="s">
        <v>752</v>
      </c>
      <c r="C26" s="305">
        <v>18</v>
      </c>
      <c r="D26" s="4"/>
      <c r="E26" s="289"/>
      <c r="F26" s="289">
        <f t="shared" si="0"/>
        <v>0</v>
      </c>
      <c r="G26" s="303" t="e">
        <f t="shared" si="1"/>
        <v>#DIV/0!</v>
      </c>
    </row>
    <row r="27" spans="1:7" x14ac:dyDescent="0.2">
      <c r="A27" s="290">
        <v>3.4</v>
      </c>
      <c r="B27" s="291" t="s">
        <v>753</v>
      </c>
      <c r="C27" s="305">
        <v>19</v>
      </c>
      <c r="D27" s="4"/>
      <c r="E27" s="289"/>
      <c r="F27" s="289">
        <f t="shared" si="0"/>
        <v>0</v>
      </c>
      <c r="G27" s="303" t="e">
        <f t="shared" si="1"/>
        <v>#DIV/0!</v>
      </c>
    </row>
    <row r="28" spans="1:7" x14ac:dyDescent="0.2">
      <c r="A28" s="290">
        <v>3.5</v>
      </c>
      <c r="B28" s="291" t="s">
        <v>754</v>
      </c>
      <c r="C28" s="305">
        <v>20</v>
      </c>
      <c r="D28" s="4"/>
      <c r="E28" s="289"/>
      <c r="F28" s="289">
        <f t="shared" si="0"/>
        <v>0</v>
      </c>
      <c r="G28" s="303" t="e">
        <f t="shared" si="1"/>
        <v>#DIV/0!</v>
      </c>
    </row>
    <row r="29" spans="1:7" x14ac:dyDescent="0.2">
      <c r="A29" s="290">
        <v>3.6</v>
      </c>
      <c r="B29" s="291" t="s">
        <v>755</v>
      </c>
      <c r="C29" s="305">
        <v>21</v>
      </c>
      <c r="D29" s="4"/>
      <c r="E29" s="289"/>
      <c r="F29" s="289">
        <f t="shared" si="0"/>
        <v>0</v>
      </c>
      <c r="G29" s="303" t="e">
        <f t="shared" si="1"/>
        <v>#DIV/0!</v>
      </c>
    </row>
    <row r="30" spans="1:7" x14ac:dyDescent="0.2">
      <c r="A30" s="290">
        <v>3.7</v>
      </c>
      <c r="B30" s="291" t="s">
        <v>756</v>
      </c>
      <c r="C30" s="305">
        <v>22</v>
      </c>
      <c r="D30" s="4"/>
      <c r="E30" s="289"/>
      <c r="F30" s="289">
        <f t="shared" si="0"/>
        <v>0</v>
      </c>
      <c r="G30" s="303" t="e">
        <f t="shared" si="1"/>
        <v>#DIV/0!</v>
      </c>
    </row>
    <row r="31" spans="1:7" x14ac:dyDescent="0.2">
      <c r="A31" s="290">
        <v>3.8</v>
      </c>
      <c r="B31" s="291" t="s">
        <v>757</v>
      </c>
      <c r="C31" s="305">
        <v>23</v>
      </c>
      <c r="D31" s="4"/>
      <c r="E31" s="289"/>
      <c r="F31" s="289">
        <f t="shared" si="0"/>
        <v>0</v>
      </c>
      <c r="G31" s="303" t="e">
        <f t="shared" si="1"/>
        <v>#DIV/0!</v>
      </c>
    </row>
    <row r="32" spans="1:7" x14ac:dyDescent="0.2">
      <c r="A32" s="290">
        <v>3.9</v>
      </c>
      <c r="B32" s="291" t="s">
        <v>758</v>
      </c>
      <c r="C32" s="305">
        <v>24</v>
      </c>
      <c r="D32" s="4"/>
      <c r="E32" s="289"/>
      <c r="F32" s="289">
        <f t="shared" si="0"/>
        <v>0</v>
      </c>
      <c r="G32" s="303" t="e">
        <f t="shared" si="1"/>
        <v>#DIV/0!</v>
      </c>
    </row>
    <row r="33" spans="1:7" x14ac:dyDescent="0.2">
      <c r="A33" s="307">
        <v>3.1</v>
      </c>
      <c r="B33" s="291" t="s">
        <v>759</v>
      </c>
      <c r="C33" s="305">
        <v>25</v>
      </c>
      <c r="D33" s="4"/>
      <c r="E33" s="289"/>
      <c r="F33" s="289">
        <f t="shared" si="0"/>
        <v>0</v>
      </c>
      <c r="G33" s="303" t="e">
        <f t="shared" si="1"/>
        <v>#DIV/0!</v>
      </c>
    </row>
    <row r="34" spans="1:7" x14ac:dyDescent="0.2">
      <c r="A34" s="290">
        <v>3.11</v>
      </c>
      <c r="B34" s="291" t="s">
        <v>760</v>
      </c>
      <c r="C34" s="305">
        <v>26</v>
      </c>
      <c r="D34" s="4"/>
      <c r="E34" s="289"/>
      <c r="F34" s="289">
        <f t="shared" si="0"/>
        <v>0</v>
      </c>
      <c r="G34" s="303" t="e">
        <f t="shared" si="1"/>
        <v>#DIV/0!</v>
      </c>
    </row>
    <row r="35" spans="1:7" x14ac:dyDescent="0.2">
      <c r="A35" s="290">
        <v>3.12</v>
      </c>
      <c r="B35" s="291" t="s">
        <v>761</v>
      </c>
      <c r="C35" s="305">
        <v>27</v>
      </c>
      <c r="D35" s="4"/>
      <c r="E35" s="289"/>
      <c r="F35" s="289">
        <f t="shared" si="0"/>
        <v>0</v>
      </c>
      <c r="G35" s="303" t="e">
        <f t="shared" si="1"/>
        <v>#DIV/0!</v>
      </c>
    </row>
    <row r="36" spans="1:7" x14ac:dyDescent="0.2">
      <c r="A36" s="297">
        <v>4</v>
      </c>
      <c r="B36" s="298" t="s">
        <v>24</v>
      </c>
      <c r="C36" s="304">
        <v>28</v>
      </c>
      <c r="D36" s="286">
        <f>SUM(D37:D48)</f>
        <v>0</v>
      </c>
      <c r="E36" s="286">
        <f>SUM(E37:E48)</f>
        <v>0</v>
      </c>
      <c r="F36" s="286">
        <f t="shared" si="0"/>
        <v>0</v>
      </c>
      <c r="G36" s="303" t="e">
        <f t="shared" si="1"/>
        <v>#DIV/0!</v>
      </c>
    </row>
    <row r="37" spans="1:7" x14ac:dyDescent="0.2">
      <c r="A37" s="290">
        <v>4.0999999999999996</v>
      </c>
      <c r="B37" s="291" t="s">
        <v>750</v>
      </c>
      <c r="C37" s="305">
        <v>29</v>
      </c>
      <c r="D37" s="289"/>
      <c r="E37" s="4"/>
      <c r="F37" s="289">
        <f t="shared" si="0"/>
        <v>0</v>
      </c>
      <c r="G37" s="303" t="e">
        <f t="shared" si="1"/>
        <v>#DIV/0!</v>
      </c>
    </row>
    <row r="38" spans="1:7" x14ac:dyDescent="0.2">
      <c r="A38" s="290">
        <v>4.2</v>
      </c>
      <c r="B38" s="291" t="s">
        <v>751</v>
      </c>
      <c r="C38" s="305">
        <v>30</v>
      </c>
      <c r="D38" s="289"/>
      <c r="E38" s="4"/>
      <c r="F38" s="289">
        <f t="shared" si="0"/>
        <v>0</v>
      </c>
      <c r="G38" s="303" t="e">
        <f t="shared" si="1"/>
        <v>#DIV/0!</v>
      </c>
    </row>
    <row r="39" spans="1:7" x14ac:dyDescent="0.2">
      <c r="A39" s="290">
        <v>4.3</v>
      </c>
      <c r="B39" s="291" t="s">
        <v>752</v>
      </c>
      <c r="C39" s="305">
        <v>31</v>
      </c>
      <c r="D39" s="289"/>
      <c r="E39" s="4"/>
      <c r="F39" s="289">
        <f t="shared" si="0"/>
        <v>0</v>
      </c>
      <c r="G39" s="303" t="e">
        <f t="shared" si="1"/>
        <v>#DIV/0!</v>
      </c>
    </row>
    <row r="40" spans="1:7" x14ac:dyDescent="0.2">
      <c r="A40" s="290">
        <v>4.4000000000000004</v>
      </c>
      <c r="B40" s="291" t="s">
        <v>753</v>
      </c>
      <c r="C40" s="305">
        <v>32</v>
      </c>
      <c r="D40" s="289"/>
      <c r="E40" s="4"/>
      <c r="F40" s="289">
        <f t="shared" si="0"/>
        <v>0</v>
      </c>
      <c r="G40" s="303" t="e">
        <f t="shared" si="1"/>
        <v>#DIV/0!</v>
      </c>
    </row>
    <row r="41" spans="1:7" x14ac:dyDescent="0.2">
      <c r="A41" s="290">
        <v>4.5</v>
      </c>
      <c r="B41" s="291" t="s">
        <v>754</v>
      </c>
      <c r="C41" s="305">
        <v>33</v>
      </c>
      <c r="D41" s="289"/>
      <c r="E41" s="4"/>
      <c r="F41" s="289">
        <f t="shared" ref="F41:F72" si="2">D41+E41</f>
        <v>0</v>
      </c>
      <c r="G41" s="303" t="e">
        <f t="shared" si="1"/>
        <v>#DIV/0!</v>
      </c>
    </row>
    <row r="42" spans="1:7" x14ac:dyDescent="0.2">
      <c r="A42" s="290">
        <v>4.5999999999999996</v>
      </c>
      <c r="B42" s="291" t="s">
        <v>755</v>
      </c>
      <c r="C42" s="305">
        <v>34</v>
      </c>
      <c r="D42" s="289"/>
      <c r="E42" s="4"/>
      <c r="F42" s="289">
        <f t="shared" si="2"/>
        <v>0</v>
      </c>
      <c r="G42" s="303" t="e">
        <f t="shared" si="1"/>
        <v>#DIV/0!</v>
      </c>
    </row>
    <row r="43" spans="1:7" x14ac:dyDescent="0.2">
      <c r="A43" s="290">
        <v>4.7</v>
      </c>
      <c r="B43" s="291" t="s">
        <v>756</v>
      </c>
      <c r="C43" s="305">
        <v>35</v>
      </c>
      <c r="D43" s="289"/>
      <c r="E43" s="4"/>
      <c r="F43" s="289">
        <f t="shared" si="2"/>
        <v>0</v>
      </c>
      <c r="G43" s="303" t="e">
        <f t="shared" si="1"/>
        <v>#DIV/0!</v>
      </c>
    </row>
    <row r="44" spans="1:7" x14ac:dyDescent="0.2">
      <c r="A44" s="290">
        <v>4.8</v>
      </c>
      <c r="B44" s="291" t="s">
        <v>757</v>
      </c>
      <c r="C44" s="305">
        <v>36</v>
      </c>
      <c r="D44" s="289"/>
      <c r="E44" s="4"/>
      <c r="F44" s="289">
        <f t="shared" si="2"/>
        <v>0</v>
      </c>
      <c r="G44" s="303" t="e">
        <f t="shared" si="1"/>
        <v>#DIV/0!</v>
      </c>
    </row>
    <row r="45" spans="1:7" x14ac:dyDescent="0.2">
      <c r="A45" s="290">
        <v>4.9000000000000004</v>
      </c>
      <c r="B45" s="291" t="s">
        <v>758</v>
      </c>
      <c r="C45" s="305">
        <v>37</v>
      </c>
      <c r="D45" s="289"/>
      <c r="E45" s="4"/>
      <c r="F45" s="289">
        <f t="shared" si="2"/>
        <v>0</v>
      </c>
      <c r="G45" s="303" t="e">
        <f t="shared" si="1"/>
        <v>#DIV/0!</v>
      </c>
    </row>
    <row r="46" spans="1:7" x14ac:dyDescent="0.2">
      <c r="A46" s="307">
        <v>4.0999999999999996</v>
      </c>
      <c r="B46" s="291" t="s">
        <v>759</v>
      </c>
      <c r="C46" s="305">
        <v>38</v>
      </c>
      <c r="D46" s="289"/>
      <c r="E46" s="4"/>
      <c r="F46" s="289">
        <f t="shared" si="2"/>
        <v>0</v>
      </c>
      <c r="G46" s="303" t="e">
        <f t="shared" si="1"/>
        <v>#DIV/0!</v>
      </c>
    </row>
    <row r="47" spans="1:7" x14ac:dyDescent="0.2">
      <c r="A47" s="290">
        <v>4.1100000000000003</v>
      </c>
      <c r="B47" s="291" t="s">
        <v>760</v>
      </c>
      <c r="C47" s="305">
        <v>39</v>
      </c>
      <c r="D47" s="289"/>
      <c r="E47" s="4"/>
      <c r="F47" s="289">
        <f t="shared" si="2"/>
        <v>0</v>
      </c>
      <c r="G47" s="303" t="e">
        <f t="shared" si="1"/>
        <v>#DIV/0!</v>
      </c>
    </row>
    <row r="48" spans="1:7" x14ac:dyDescent="0.2">
      <c r="A48" s="290">
        <v>4.12</v>
      </c>
      <c r="B48" s="291" t="s">
        <v>761</v>
      </c>
      <c r="C48" s="305">
        <v>40</v>
      </c>
      <c r="D48" s="289"/>
      <c r="E48" s="4"/>
      <c r="F48" s="289">
        <f t="shared" si="2"/>
        <v>0</v>
      </c>
      <c r="G48" s="303" t="e">
        <f t="shared" si="1"/>
        <v>#DIV/0!</v>
      </c>
    </row>
    <row r="49" spans="1:7" x14ac:dyDescent="0.2">
      <c r="A49" s="297">
        <v>5</v>
      </c>
      <c r="B49" s="298" t="s">
        <v>25</v>
      </c>
      <c r="C49" s="304">
        <v>41</v>
      </c>
      <c r="D49" s="286">
        <f>SUM(D50:D61)</f>
        <v>0</v>
      </c>
      <c r="E49" s="286">
        <f>SUM(E50:E61)</f>
        <v>0</v>
      </c>
      <c r="F49" s="286">
        <f t="shared" si="2"/>
        <v>0</v>
      </c>
      <c r="G49" s="303" t="e">
        <f t="shared" si="1"/>
        <v>#DIV/0!</v>
      </c>
    </row>
    <row r="50" spans="1:7" x14ac:dyDescent="0.2">
      <c r="A50" s="290">
        <v>5.0999999999999996</v>
      </c>
      <c r="B50" s="291" t="s">
        <v>750</v>
      </c>
      <c r="C50" s="305">
        <v>42</v>
      </c>
      <c r="D50" s="289"/>
      <c r="E50" s="4"/>
      <c r="F50" s="289">
        <f t="shared" si="2"/>
        <v>0</v>
      </c>
      <c r="G50" s="303" t="e">
        <f t="shared" si="1"/>
        <v>#DIV/0!</v>
      </c>
    </row>
    <row r="51" spans="1:7" x14ac:dyDescent="0.2">
      <c r="A51" s="290">
        <v>5.2</v>
      </c>
      <c r="B51" s="291" t="s">
        <v>751</v>
      </c>
      <c r="C51" s="305">
        <v>43</v>
      </c>
      <c r="D51" s="289"/>
      <c r="E51" s="4"/>
      <c r="F51" s="289">
        <f t="shared" si="2"/>
        <v>0</v>
      </c>
      <c r="G51" s="303" t="e">
        <f t="shared" si="1"/>
        <v>#DIV/0!</v>
      </c>
    </row>
    <row r="52" spans="1:7" x14ac:dyDescent="0.2">
      <c r="A52" s="290">
        <v>5.3</v>
      </c>
      <c r="B52" s="291" t="s">
        <v>752</v>
      </c>
      <c r="C52" s="305">
        <v>44</v>
      </c>
      <c r="D52" s="289"/>
      <c r="E52" s="4"/>
      <c r="F52" s="289">
        <f t="shared" si="2"/>
        <v>0</v>
      </c>
      <c r="G52" s="303" t="e">
        <f t="shared" si="1"/>
        <v>#DIV/0!</v>
      </c>
    </row>
    <row r="53" spans="1:7" x14ac:dyDescent="0.2">
      <c r="A53" s="290">
        <v>5.4</v>
      </c>
      <c r="B53" s="291" t="s">
        <v>753</v>
      </c>
      <c r="C53" s="305">
        <v>45</v>
      </c>
      <c r="D53" s="289"/>
      <c r="E53" s="4"/>
      <c r="F53" s="289">
        <f t="shared" si="2"/>
        <v>0</v>
      </c>
      <c r="G53" s="303" t="e">
        <f t="shared" si="1"/>
        <v>#DIV/0!</v>
      </c>
    </row>
    <row r="54" spans="1:7" x14ac:dyDescent="0.2">
      <c r="A54" s="290">
        <v>5.5</v>
      </c>
      <c r="B54" s="291" t="s">
        <v>754</v>
      </c>
      <c r="C54" s="305">
        <v>46</v>
      </c>
      <c r="D54" s="289"/>
      <c r="E54" s="4"/>
      <c r="F54" s="289">
        <f t="shared" si="2"/>
        <v>0</v>
      </c>
      <c r="G54" s="303" t="e">
        <f t="shared" si="1"/>
        <v>#DIV/0!</v>
      </c>
    </row>
    <row r="55" spans="1:7" x14ac:dyDescent="0.2">
      <c r="A55" s="290">
        <v>5.6</v>
      </c>
      <c r="B55" s="291" t="s">
        <v>755</v>
      </c>
      <c r="C55" s="305">
        <v>47</v>
      </c>
      <c r="D55" s="289"/>
      <c r="E55" s="4"/>
      <c r="F55" s="289">
        <f t="shared" si="2"/>
        <v>0</v>
      </c>
      <c r="G55" s="303" t="e">
        <f t="shared" si="1"/>
        <v>#DIV/0!</v>
      </c>
    </row>
    <row r="56" spans="1:7" x14ac:dyDescent="0.2">
      <c r="A56" s="290">
        <v>5.7</v>
      </c>
      <c r="B56" s="291" t="s">
        <v>756</v>
      </c>
      <c r="C56" s="305">
        <v>48</v>
      </c>
      <c r="D56" s="289"/>
      <c r="E56" s="4"/>
      <c r="F56" s="289">
        <f t="shared" si="2"/>
        <v>0</v>
      </c>
      <c r="G56" s="303" t="e">
        <f t="shared" si="1"/>
        <v>#DIV/0!</v>
      </c>
    </row>
    <row r="57" spans="1:7" x14ac:dyDescent="0.2">
      <c r="A57" s="290">
        <v>5.8</v>
      </c>
      <c r="B57" s="291" t="s">
        <v>757</v>
      </c>
      <c r="C57" s="305">
        <v>49</v>
      </c>
      <c r="D57" s="289"/>
      <c r="E57" s="4"/>
      <c r="F57" s="289">
        <f t="shared" si="2"/>
        <v>0</v>
      </c>
      <c r="G57" s="303" t="e">
        <f t="shared" si="1"/>
        <v>#DIV/0!</v>
      </c>
    </row>
    <row r="58" spans="1:7" x14ac:dyDescent="0.2">
      <c r="A58" s="290">
        <v>5.9</v>
      </c>
      <c r="B58" s="291" t="s">
        <v>758</v>
      </c>
      <c r="C58" s="305">
        <v>50</v>
      </c>
      <c r="D58" s="289"/>
      <c r="E58" s="4"/>
      <c r="F58" s="289">
        <f t="shared" si="2"/>
        <v>0</v>
      </c>
      <c r="G58" s="303" t="e">
        <f t="shared" si="1"/>
        <v>#DIV/0!</v>
      </c>
    </row>
    <row r="59" spans="1:7" x14ac:dyDescent="0.2">
      <c r="A59" s="307">
        <v>5.0999999999999996</v>
      </c>
      <c r="B59" s="291" t="s">
        <v>759</v>
      </c>
      <c r="C59" s="305">
        <v>51</v>
      </c>
      <c r="D59" s="289"/>
      <c r="E59" s="4"/>
      <c r="F59" s="289">
        <f t="shared" si="2"/>
        <v>0</v>
      </c>
      <c r="G59" s="303" t="e">
        <f t="shared" si="1"/>
        <v>#DIV/0!</v>
      </c>
    </row>
    <row r="60" spans="1:7" x14ac:dyDescent="0.2">
      <c r="A60" s="290">
        <v>5.1100000000000003</v>
      </c>
      <c r="B60" s="291" t="s">
        <v>760</v>
      </c>
      <c r="C60" s="305">
        <v>52</v>
      </c>
      <c r="D60" s="289"/>
      <c r="E60" s="4"/>
      <c r="F60" s="289">
        <f t="shared" si="2"/>
        <v>0</v>
      </c>
      <c r="G60" s="303" t="e">
        <f t="shared" si="1"/>
        <v>#DIV/0!</v>
      </c>
    </row>
    <row r="61" spans="1:7" x14ac:dyDescent="0.2">
      <c r="A61" s="307">
        <v>5.12</v>
      </c>
      <c r="B61" s="291" t="s">
        <v>761</v>
      </c>
      <c r="C61" s="305">
        <v>53</v>
      </c>
      <c r="D61" s="289"/>
      <c r="E61" s="4"/>
      <c r="F61" s="289">
        <f t="shared" si="2"/>
        <v>0</v>
      </c>
      <c r="G61" s="303" t="e">
        <f t="shared" si="1"/>
        <v>#DIV/0!</v>
      </c>
    </row>
    <row r="62" spans="1:7" x14ac:dyDescent="0.2">
      <c r="A62" s="297">
        <v>6</v>
      </c>
      <c r="B62" s="298" t="s">
        <v>763</v>
      </c>
      <c r="C62" s="304">
        <v>54</v>
      </c>
      <c r="D62" s="286">
        <f>SUM(D63:D71)</f>
        <v>0</v>
      </c>
      <c r="E62" s="286">
        <f>SUM(E63:E71)</f>
        <v>0</v>
      </c>
      <c r="F62" s="286">
        <f t="shared" si="2"/>
        <v>0</v>
      </c>
      <c r="G62" s="303" t="e">
        <f t="shared" si="1"/>
        <v>#DIV/0!</v>
      </c>
    </row>
    <row r="63" spans="1:7" x14ac:dyDescent="0.2">
      <c r="A63" s="290">
        <v>6.1</v>
      </c>
      <c r="B63" s="291" t="s">
        <v>764</v>
      </c>
      <c r="C63" s="305">
        <v>55</v>
      </c>
      <c r="D63" s="4"/>
      <c r="E63" s="4"/>
      <c r="F63" s="289">
        <f t="shared" si="2"/>
        <v>0</v>
      </c>
      <c r="G63" s="303" t="e">
        <f t="shared" si="1"/>
        <v>#DIV/0!</v>
      </c>
    </row>
    <row r="64" spans="1:7" x14ac:dyDescent="0.2">
      <c r="A64" s="290">
        <v>6.2</v>
      </c>
      <c r="B64" s="291" t="s">
        <v>260</v>
      </c>
      <c r="C64" s="305">
        <v>56</v>
      </c>
      <c r="D64" s="4"/>
      <c r="E64" s="4"/>
      <c r="F64" s="289">
        <f t="shared" si="2"/>
        <v>0</v>
      </c>
      <c r="G64" s="303" t="e">
        <f t="shared" si="1"/>
        <v>#DIV/0!</v>
      </c>
    </row>
    <row r="65" spans="1:7" x14ac:dyDescent="0.2">
      <c r="A65" s="290">
        <v>6.3</v>
      </c>
      <c r="B65" s="291" t="s">
        <v>261</v>
      </c>
      <c r="C65" s="305">
        <v>57</v>
      </c>
      <c r="D65" s="4"/>
      <c r="E65" s="4"/>
      <c r="F65" s="289">
        <f t="shared" si="2"/>
        <v>0</v>
      </c>
      <c r="G65" s="303" t="e">
        <f t="shared" si="1"/>
        <v>#DIV/0!</v>
      </c>
    </row>
    <row r="66" spans="1:7" x14ac:dyDescent="0.2">
      <c r="A66" s="290">
        <v>6.4</v>
      </c>
      <c r="B66" s="291" t="s">
        <v>765</v>
      </c>
      <c r="C66" s="305">
        <v>58</v>
      </c>
      <c r="D66" s="4"/>
      <c r="E66" s="4"/>
      <c r="F66" s="289">
        <f t="shared" si="2"/>
        <v>0</v>
      </c>
      <c r="G66" s="303" t="e">
        <f t="shared" si="1"/>
        <v>#DIV/0!</v>
      </c>
    </row>
    <row r="67" spans="1:7" x14ac:dyDescent="0.2">
      <c r="A67" s="290">
        <v>6.5</v>
      </c>
      <c r="B67" s="291" t="s">
        <v>259</v>
      </c>
      <c r="C67" s="305">
        <v>59</v>
      </c>
      <c r="D67" s="4"/>
      <c r="E67" s="4"/>
      <c r="F67" s="289">
        <f t="shared" si="2"/>
        <v>0</v>
      </c>
      <c r="G67" s="303" t="e">
        <f t="shared" si="1"/>
        <v>#DIV/0!</v>
      </c>
    </row>
    <row r="68" spans="1:7" x14ac:dyDescent="0.2">
      <c r="A68" s="290">
        <v>6.6</v>
      </c>
      <c r="B68" s="291" t="s">
        <v>766</v>
      </c>
      <c r="C68" s="305">
        <v>60</v>
      </c>
      <c r="D68" s="4"/>
      <c r="E68" s="4"/>
      <c r="F68" s="289">
        <f t="shared" si="2"/>
        <v>0</v>
      </c>
      <c r="G68" s="303" t="e">
        <f t="shared" si="1"/>
        <v>#DIV/0!</v>
      </c>
    </row>
    <row r="69" spans="1:7" x14ac:dyDescent="0.2">
      <c r="A69" s="290">
        <v>6.7</v>
      </c>
      <c r="B69" s="291" t="s">
        <v>767</v>
      </c>
      <c r="C69" s="305">
        <v>61</v>
      </c>
      <c r="D69" s="4"/>
      <c r="E69" s="4"/>
      <c r="F69" s="289">
        <f t="shared" si="2"/>
        <v>0</v>
      </c>
      <c r="G69" s="303" t="e">
        <f t="shared" si="1"/>
        <v>#DIV/0!</v>
      </c>
    </row>
    <row r="70" spans="1:7" x14ac:dyDescent="0.2">
      <c r="A70" s="290">
        <v>6.8</v>
      </c>
      <c r="B70" s="291" t="s">
        <v>768</v>
      </c>
      <c r="C70" s="305">
        <v>62</v>
      </c>
      <c r="D70" s="4"/>
      <c r="E70" s="4"/>
      <c r="F70" s="289">
        <f t="shared" si="2"/>
        <v>0</v>
      </c>
      <c r="G70" s="303" t="e">
        <f t="shared" si="1"/>
        <v>#DIV/0!</v>
      </c>
    </row>
    <row r="71" spans="1:7" x14ac:dyDescent="0.2">
      <c r="A71" s="290">
        <v>6.9</v>
      </c>
      <c r="B71" s="291" t="s">
        <v>215</v>
      </c>
      <c r="C71" s="305">
        <v>63</v>
      </c>
      <c r="D71" s="4"/>
      <c r="E71" s="4"/>
      <c r="F71" s="289">
        <f t="shared" si="2"/>
        <v>0</v>
      </c>
      <c r="G71" s="303" t="e">
        <f t="shared" si="1"/>
        <v>#DIV/0!</v>
      </c>
    </row>
    <row r="72" spans="1:7" x14ac:dyDescent="0.2">
      <c r="A72" s="297">
        <v>7</v>
      </c>
      <c r="B72" s="306" t="s">
        <v>769</v>
      </c>
      <c r="C72" s="304">
        <v>64</v>
      </c>
      <c r="D72" s="289"/>
      <c r="E72" s="4"/>
      <c r="F72" s="289">
        <f t="shared" si="2"/>
        <v>0</v>
      </c>
      <c r="G72" s="303" t="e">
        <f t="shared" si="1"/>
        <v>#DIV/0!</v>
      </c>
    </row>
    <row r="73" spans="1:7" ht="25.5" x14ac:dyDescent="0.2">
      <c r="A73" s="297">
        <v>8</v>
      </c>
      <c r="B73" s="306" t="s">
        <v>139</v>
      </c>
      <c r="C73" s="304">
        <v>65</v>
      </c>
      <c r="D73" s="289"/>
      <c r="E73" s="4"/>
      <c r="F73" s="289">
        <f t="shared" ref="F73:F78" si="3">D73+E73</f>
        <v>0</v>
      </c>
      <c r="G73" s="303" t="e">
        <f t="shared" si="1"/>
        <v>#DIV/0!</v>
      </c>
    </row>
    <row r="74" spans="1:7" x14ac:dyDescent="0.2">
      <c r="A74" s="297">
        <v>9</v>
      </c>
      <c r="B74" s="306" t="s">
        <v>140</v>
      </c>
      <c r="C74" s="304">
        <v>66</v>
      </c>
      <c r="D74" s="289"/>
      <c r="E74" s="4"/>
      <c r="F74" s="289">
        <f t="shared" si="3"/>
        <v>0</v>
      </c>
      <c r="G74" s="303" t="e">
        <f t="shared" ref="G74:G88" si="4">F74/$F$88</f>
        <v>#DIV/0!</v>
      </c>
    </row>
    <row r="75" spans="1:7" ht="25.5" x14ac:dyDescent="0.2">
      <c r="A75" s="297">
        <v>10</v>
      </c>
      <c r="B75" s="280" t="s">
        <v>770</v>
      </c>
      <c r="C75" s="304">
        <v>67</v>
      </c>
      <c r="D75" s="286">
        <f>SUM(D76:D78)</f>
        <v>0</v>
      </c>
      <c r="E75" s="286">
        <f>SUM(E76:E78)</f>
        <v>0</v>
      </c>
      <c r="F75" s="286">
        <f t="shared" si="3"/>
        <v>0</v>
      </c>
      <c r="G75" s="303" t="e">
        <f t="shared" si="4"/>
        <v>#DIV/0!</v>
      </c>
    </row>
    <row r="76" spans="1:7" x14ac:dyDescent="0.2">
      <c r="A76" s="290">
        <v>10.1</v>
      </c>
      <c r="B76" s="291" t="s">
        <v>771</v>
      </c>
      <c r="C76" s="305">
        <v>68</v>
      </c>
      <c r="D76" s="4"/>
      <c r="E76" s="4"/>
      <c r="F76" s="289">
        <f t="shared" si="3"/>
        <v>0</v>
      </c>
      <c r="G76" s="303" t="e">
        <f t="shared" si="4"/>
        <v>#DIV/0!</v>
      </c>
    </row>
    <row r="77" spans="1:7" x14ac:dyDescent="0.2">
      <c r="A77" s="290">
        <v>10.199999999999999</v>
      </c>
      <c r="B77" s="291" t="s">
        <v>772</v>
      </c>
      <c r="C77" s="305">
        <v>69</v>
      </c>
      <c r="D77" s="4"/>
      <c r="E77" s="4"/>
      <c r="F77" s="289">
        <f t="shared" si="3"/>
        <v>0</v>
      </c>
      <c r="G77" s="303" t="e">
        <f t="shared" si="4"/>
        <v>#DIV/0!</v>
      </c>
    </row>
    <row r="78" spans="1:7" x14ac:dyDescent="0.2">
      <c r="A78" s="290">
        <v>10.3</v>
      </c>
      <c r="B78" s="291" t="s">
        <v>773</v>
      </c>
      <c r="C78" s="305">
        <v>70</v>
      </c>
      <c r="D78" s="4"/>
      <c r="E78" s="4"/>
      <c r="F78" s="289">
        <f t="shared" si="3"/>
        <v>0</v>
      </c>
      <c r="G78" s="303" t="e">
        <f t="shared" si="4"/>
        <v>#DIV/0!</v>
      </c>
    </row>
    <row r="79" spans="1:7" x14ac:dyDescent="0.2">
      <c r="A79" s="297">
        <v>11</v>
      </c>
      <c r="B79" s="298" t="s">
        <v>774</v>
      </c>
      <c r="C79" s="304">
        <v>71</v>
      </c>
      <c r="D79" s="286">
        <f>D80+D81</f>
        <v>0</v>
      </c>
      <c r="E79" s="286">
        <f>E80+E81</f>
        <v>0</v>
      </c>
      <c r="F79" s="286">
        <f>F80+F81</f>
        <v>0</v>
      </c>
      <c r="G79" s="303" t="e">
        <f t="shared" si="4"/>
        <v>#DIV/0!</v>
      </c>
    </row>
    <row r="80" spans="1:7" x14ac:dyDescent="0.2">
      <c r="A80" s="290">
        <v>11.1</v>
      </c>
      <c r="B80" s="291" t="s">
        <v>265</v>
      </c>
      <c r="C80" s="305">
        <v>72</v>
      </c>
      <c r="D80" s="289"/>
      <c r="E80" s="289"/>
      <c r="F80" s="302"/>
      <c r="G80" s="303" t="e">
        <f t="shared" si="4"/>
        <v>#DIV/0!</v>
      </c>
    </row>
    <row r="81" spans="1:7" x14ac:dyDescent="0.2">
      <c r="A81" s="290">
        <v>11.2</v>
      </c>
      <c r="B81" s="291" t="s">
        <v>775</v>
      </c>
      <c r="C81" s="305">
        <v>73</v>
      </c>
      <c r="D81" s="289"/>
      <c r="E81" s="289"/>
      <c r="F81" s="302"/>
      <c r="G81" s="303" t="e">
        <f t="shared" si="4"/>
        <v>#DIV/0!</v>
      </c>
    </row>
    <row r="82" spans="1:7" x14ac:dyDescent="0.2">
      <c r="A82" s="297">
        <v>12</v>
      </c>
      <c r="B82" s="298" t="s">
        <v>776</v>
      </c>
      <c r="C82" s="304">
        <v>74</v>
      </c>
      <c r="D82" s="286">
        <v>0</v>
      </c>
      <c r="E82" s="286">
        <v>0</v>
      </c>
      <c r="F82" s="286">
        <f>D82+E82</f>
        <v>0</v>
      </c>
      <c r="G82" s="303" t="e">
        <f t="shared" si="4"/>
        <v>#DIV/0!</v>
      </c>
    </row>
    <row r="83" spans="1:7" x14ac:dyDescent="0.2">
      <c r="A83" s="290">
        <v>12.1</v>
      </c>
      <c r="B83" s="291" t="s">
        <v>125</v>
      </c>
      <c r="C83" s="305">
        <v>75</v>
      </c>
      <c r="D83" s="289"/>
      <c r="E83" s="289"/>
      <c r="F83" s="302"/>
      <c r="G83" s="303" t="e">
        <f t="shared" si="4"/>
        <v>#DIV/0!</v>
      </c>
    </row>
    <row r="84" spans="1:7" x14ac:dyDescent="0.2">
      <c r="A84" s="290">
        <v>12.2</v>
      </c>
      <c r="B84" s="291" t="s">
        <v>777</v>
      </c>
      <c r="C84" s="305">
        <v>76</v>
      </c>
      <c r="D84" s="289"/>
      <c r="E84" s="289"/>
      <c r="F84" s="302"/>
      <c r="G84" s="303" t="e">
        <f t="shared" si="4"/>
        <v>#DIV/0!</v>
      </c>
    </row>
    <row r="85" spans="1:7" x14ac:dyDescent="0.2">
      <c r="A85" s="290">
        <v>12.3</v>
      </c>
      <c r="B85" s="291" t="s">
        <v>141</v>
      </c>
      <c r="C85" s="305">
        <v>77</v>
      </c>
      <c r="D85" s="289"/>
      <c r="E85" s="289"/>
      <c r="F85" s="302"/>
      <c r="G85" s="303" t="e">
        <f t="shared" si="4"/>
        <v>#DIV/0!</v>
      </c>
    </row>
    <row r="86" spans="1:7" x14ac:dyDescent="0.2">
      <c r="A86" s="290">
        <v>12.4</v>
      </c>
      <c r="B86" s="291" t="s">
        <v>269</v>
      </c>
      <c r="C86" s="305">
        <v>78</v>
      </c>
      <c r="D86" s="289"/>
      <c r="E86" s="289"/>
      <c r="F86" s="302"/>
      <c r="G86" s="303" t="e">
        <f t="shared" si="4"/>
        <v>#DIV/0!</v>
      </c>
    </row>
    <row r="87" spans="1:7" x14ac:dyDescent="0.2">
      <c r="A87" s="290">
        <v>12.5</v>
      </c>
      <c r="B87" s="291" t="s">
        <v>374</v>
      </c>
      <c r="C87" s="305">
        <v>79</v>
      </c>
      <c r="D87" s="289"/>
      <c r="E87" s="4"/>
      <c r="F87" s="289">
        <f t="shared" ref="F87" si="5">D87+E87</f>
        <v>0</v>
      </c>
      <c r="G87" s="303" t="e">
        <f t="shared" si="4"/>
        <v>#DIV/0!</v>
      </c>
    </row>
    <row r="88" spans="1:7" x14ac:dyDescent="0.2">
      <c r="A88" s="297">
        <v>13</v>
      </c>
      <c r="B88" s="298" t="s">
        <v>778</v>
      </c>
      <c r="C88" s="304">
        <v>80</v>
      </c>
      <c r="D88" s="286">
        <f>D82+D79+D75+D74+D73+D72+D62+D49+D36+D23+D10+D9</f>
        <v>0</v>
      </c>
      <c r="E88" s="286">
        <f>E82+E79+E75+E74+E73+E72+E62+E49+E36+E23+E10+E9</f>
        <v>0</v>
      </c>
      <c r="F88" s="286">
        <f>D88+E88</f>
        <v>0</v>
      </c>
      <c r="G88" s="303" t="e">
        <f t="shared" si="4"/>
        <v>#DIV/0!</v>
      </c>
    </row>
    <row r="91" spans="1:7" x14ac:dyDescent="0.2">
      <c r="B91" s="6" t="s">
        <v>398</v>
      </c>
      <c r="C91" s="273"/>
      <c r="D91" s="8"/>
      <c r="E91" s="8"/>
    </row>
    <row r="92" spans="1:7" x14ac:dyDescent="0.2">
      <c r="B92" s="9"/>
      <c r="C92" s="273"/>
      <c r="D92" s="8"/>
      <c r="E92" s="8"/>
    </row>
    <row r="93" spans="1:7" x14ac:dyDescent="0.2">
      <c r="B93" s="9" t="s">
        <v>399</v>
      </c>
      <c r="C93" s="273"/>
      <c r="D93" s="8"/>
      <c r="E93" s="8"/>
    </row>
    <row r="94" spans="1:7" x14ac:dyDescent="0.2">
      <c r="B94" s="9"/>
      <c r="C94" s="273"/>
      <c r="D94" s="8"/>
      <c r="E94" s="8"/>
    </row>
    <row r="95" spans="1:7" x14ac:dyDescent="0.2">
      <c r="B95" s="10" t="s">
        <v>400</v>
      </c>
      <c r="C95" s="479" t="s">
        <v>401</v>
      </c>
      <c r="D95" s="479"/>
      <c r="E95" s="8" t="s">
        <v>402</v>
      </c>
    </row>
    <row r="96" spans="1:7" x14ac:dyDescent="0.2">
      <c r="B96" s="9"/>
      <c r="C96" s="479"/>
      <c r="D96" s="479"/>
      <c r="E96" s="8"/>
    </row>
    <row r="97" spans="2:5" x14ac:dyDescent="0.2">
      <c r="B97" s="10" t="s">
        <v>403</v>
      </c>
      <c r="C97" s="479" t="s">
        <v>404</v>
      </c>
      <c r="D97" s="479"/>
      <c r="E97" s="8" t="s">
        <v>405</v>
      </c>
    </row>
    <row r="98" spans="2:5" x14ac:dyDescent="0.2">
      <c r="B98" s="9"/>
      <c r="C98" s="479"/>
      <c r="D98" s="479"/>
      <c r="E98" s="8"/>
    </row>
    <row r="99" spans="2:5" x14ac:dyDescent="0.2">
      <c r="B99" s="10" t="s">
        <v>406</v>
      </c>
      <c r="C99" s="479" t="s">
        <v>401</v>
      </c>
      <c r="D99" s="479"/>
      <c r="E99" s="8" t="s">
        <v>405</v>
      </c>
    </row>
  </sheetData>
  <sheetProtection password="CA9F" sheet="1" objects="1" scenarios="1"/>
  <mergeCells count="8">
    <mergeCell ref="C97:D97"/>
    <mergeCell ref="C98:D98"/>
    <mergeCell ref="C99:D99"/>
    <mergeCell ref="D1:G2"/>
    <mergeCell ref="F5:G5"/>
    <mergeCell ref="B3:E3"/>
    <mergeCell ref="C95:D95"/>
    <mergeCell ref="C96:D96"/>
  </mergeCells>
  <dataValidations count="1">
    <dataValidation type="whole" allowBlank="1" showInputMessage="1" showErrorMessage="1" sqref="F6:G6" xr:uid="{E1AC623E-B2C1-4D1B-A8D4-FFA8FF5DD491}">
      <formula1>1</formula1>
      <formula2>100000000000</formula2>
    </dataValidation>
  </dataValidation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56ABE-A0AD-4B14-B212-A7FD326514A8}">
  <sheetPr>
    <pageSetUpPr fitToPage="1"/>
  </sheetPr>
  <dimension ref="A1:H101"/>
  <sheetViews>
    <sheetView tabSelected="1" topLeftCell="A55" zoomScaleNormal="100" workbookViewId="0">
      <selection activeCell="H71" sqref="H71"/>
    </sheetView>
  </sheetViews>
  <sheetFormatPr defaultRowHeight="12.75" x14ac:dyDescent="0.2"/>
  <cols>
    <col min="1" max="1" width="4.85546875" style="254" customWidth="1"/>
    <col min="2" max="2" width="35.5703125" style="213" customWidth="1"/>
    <col min="3" max="3" width="6.28515625" style="207" customWidth="1"/>
    <col min="4" max="4" width="16.5703125" style="207" customWidth="1"/>
    <col min="5" max="6" width="16.28515625" style="207" customWidth="1"/>
    <col min="7" max="256" width="9.140625" style="207"/>
    <col min="257" max="257" width="4.85546875" style="207" customWidth="1"/>
    <col min="258" max="258" width="35.5703125" style="207" customWidth="1"/>
    <col min="259" max="259" width="6.28515625" style="207" customWidth="1"/>
    <col min="260" max="260" width="16.5703125" style="207" customWidth="1"/>
    <col min="261" max="262" width="16.28515625" style="207" customWidth="1"/>
    <col min="263" max="512" width="9.140625" style="207"/>
    <col min="513" max="513" width="4.85546875" style="207" customWidth="1"/>
    <col min="514" max="514" width="35.5703125" style="207" customWidth="1"/>
    <col min="515" max="515" width="6.28515625" style="207" customWidth="1"/>
    <col min="516" max="516" width="16.5703125" style="207" customWidth="1"/>
    <col min="517" max="518" width="16.28515625" style="207" customWidth="1"/>
    <col min="519" max="768" width="9.140625" style="207"/>
    <col min="769" max="769" width="4.85546875" style="207" customWidth="1"/>
    <col min="770" max="770" width="35.5703125" style="207" customWidth="1"/>
    <col min="771" max="771" width="6.28515625" style="207" customWidth="1"/>
    <col min="772" max="772" width="16.5703125" style="207" customWidth="1"/>
    <col min="773" max="774" width="16.28515625" style="207" customWidth="1"/>
    <col min="775" max="1024" width="9.140625" style="207"/>
    <col min="1025" max="1025" width="4.85546875" style="207" customWidth="1"/>
    <col min="1026" max="1026" width="35.5703125" style="207" customWidth="1"/>
    <col min="1027" max="1027" width="6.28515625" style="207" customWidth="1"/>
    <col min="1028" max="1028" width="16.5703125" style="207" customWidth="1"/>
    <col min="1029" max="1030" width="16.28515625" style="207" customWidth="1"/>
    <col min="1031" max="1280" width="9.140625" style="207"/>
    <col min="1281" max="1281" width="4.85546875" style="207" customWidth="1"/>
    <col min="1282" max="1282" width="35.5703125" style="207" customWidth="1"/>
    <col min="1283" max="1283" width="6.28515625" style="207" customWidth="1"/>
    <col min="1284" max="1284" width="16.5703125" style="207" customWidth="1"/>
    <col min="1285" max="1286" width="16.28515625" style="207" customWidth="1"/>
    <col min="1287" max="1536" width="9.140625" style="207"/>
    <col min="1537" max="1537" width="4.85546875" style="207" customWidth="1"/>
    <col min="1538" max="1538" width="35.5703125" style="207" customWidth="1"/>
    <col min="1539" max="1539" width="6.28515625" style="207" customWidth="1"/>
    <col min="1540" max="1540" width="16.5703125" style="207" customWidth="1"/>
    <col min="1541" max="1542" width="16.28515625" style="207" customWidth="1"/>
    <col min="1543" max="1792" width="9.140625" style="207"/>
    <col min="1793" max="1793" width="4.85546875" style="207" customWidth="1"/>
    <col min="1794" max="1794" width="35.5703125" style="207" customWidth="1"/>
    <col min="1795" max="1795" width="6.28515625" style="207" customWidth="1"/>
    <col min="1796" max="1796" width="16.5703125" style="207" customWidth="1"/>
    <col min="1797" max="1798" width="16.28515625" style="207" customWidth="1"/>
    <col min="1799" max="2048" width="9.140625" style="207"/>
    <col min="2049" max="2049" width="4.85546875" style="207" customWidth="1"/>
    <col min="2050" max="2050" width="35.5703125" style="207" customWidth="1"/>
    <col min="2051" max="2051" width="6.28515625" style="207" customWidth="1"/>
    <col min="2052" max="2052" width="16.5703125" style="207" customWidth="1"/>
    <col min="2053" max="2054" width="16.28515625" style="207" customWidth="1"/>
    <col min="2055" max="2304" width="9.140625" style="207"/>
    <col min="2305" max="2305" width="4.85546875" style="207" customWidth="1"/>
    <col min="2306" max="2306" width="35.5703125" style="207" customWidth="1"/>
    <col min="2307" max="2307" width="6.28515625" style="207" customWidth="1"/>
    <col min="2308" max="2308" width="16.5703125" style="207" customWidth="1"/>
    <col min="2309" max="2310" width="16.28515625" style="207" customWidth="1"/>
    <col min="2311" max="2560" width="9.140625" style="207"/>
    <col min="2561" max="2561" width="4.85546875" style="207" customWidth="1"/>
    <col min="2562" max="2562" width="35.5703125" style="207" customWidth="1"/>
    <col min="2563" max="2563" width="6.28515625" style="207" customWidth="1"/>
    <col min="2564" max="2564" width="16.5703125" style="207" customWidth="1"/>
    <col min="2565" max="2566" width="16.28515625" style="207" customWidth="1"/>
    <col min="2567" max="2816" width="9.140625" style="207"/>
    <col min="2817" max="2817" width="4.85546875" style="207" customWidth="1"/>
    <col min="2818" max="2818" width="35.5703125" style="207" customWidth="1"/>
    <col min="2819" max="2819" width="6.28515625" style="207" customWidth="1"/>
    <col min="2820" max="2820" width="16.5703125" style="207" customWidth="1"/>
    <col min="2821" max="2822" width="16.28515625" style="207" customWidth="1"/>
    <col min="2823" max="3072" width="9.140625" style="207"/>
    <col min="3073" max="3073" width="4.85546875" style="207" customWidth="1"/>
    <col min="3074" max="3074" width="35.5703125" style="207" customWidth="1"/>
    <col min="3075" max="3075" width="6.28515625" style="207" customWidth="1"/>
    <col min="3076" max="3076" width="16.5703125" style="207" customWidth="1"/>
    <col min="3077" max="3078" width="16.28515625" style="207" customWidth="1"/>
    <col min="3079" max="3328" width="9.140625" style="207"/>
    <col min="3329" max="3329" width="4.85546875" style="207" customWidth="1"/>
    <col min="3330" max="3330" width="35.5703125" style="207" customWidth="1"/>
    <col min="3331" max="3331" width="6.28515625" style="207" customWidth="1"/>
    <col min="3332" max="3332" width="16.5703125" style="207" customWidth="1"/>
    <col min="3333" max="3334" width="16.28515625" style="207" customWidth="1"/>
    <col min="3335" max="3584" width="9.140625" style="207"/>
    <col min="3585" max="3585" width="4.85546875" style="207" customWidth="1"/>
    <col min="3586" max="3586" width="35.5703125" style="207" customWidth="1"/>
    <col min="3587" max="3587" width="6.28515625" style="207" customWidth="1"/>
    <col min="3588" max="3588" width="16.5703125" style="207" customWidth="1"/>
    <col min="3589" max="3590" width="16.28515625" style="207" customWidth="1"/>
    <col min="3591" max="3840" width="9.140625" style="207"/>
    <col min="3841" max="3841" width="4.85546875" style="207" customWidth="1"/>
    <col min="3842" max="3842" width="35.5703125" style="207" customWidth="1"/>
    <col min="3843" max="3843" width="6.28515625" style="207" customWidth="1"/>
    <col min="3844" max="3844" width="16.5703125" style="207" customWidth="1"/>
    <col min="3845" max="3846" width="16.28515625" style="207" customWidth="1"/>
    <col min="3847" max="4096" width="9.140625" style="207"/>
    <col min="4097" max="4097" width="4.85546875" style="207" customWidth="1"/>
    <col min="4098" max="4098" width="35.5703125" style="207" customWidth="1"/>
    <col min="4099" max="4099" width="6.28515625" style="207" customWidth="1"/>
    <col min="4100" max="4100" width="16.5703125" style="207" customWidth="1"/>
    <col min="4101" max="4102" width="16.28515625" style="207" customWidth="1"/>
    <col min="4103" max="4352" width="9.140625" style="207"/>
    <col min="4353" max="4353" width="4.85546875" style="207" customWidth="1"/>
    <col min="4354" max="4354" width="35.5703125" style="207" customWidth="1"/>
    <col min="4355" max="4355" width="6.28515625" style="207" customWidth="1"/>
    <col min="4356" max="4356" width="16.5703125" style="207" customWidth="1"/>
    <col min="4357" max="4358" width="16.28515625" style="207" customWidth="1"/>
    <col min="4359" max="4608" width="9.140625" style="207"/>
    <col min="4609" max="4609" width="4.85546875" style="207" customWidth="1"/>
    <col min="4610" max="4610" width="35.5703125" style="207" customWidth="1"/>
    <col min="4611" max="4611" width="6.28515625" style="207" customWidth="1"/>
    <col min="4612" max="4612" width="16.5703125" style="207" customWidth="1"/>
    <col min="4613" max="4614" width="16.28515625" style="207" customWidth="1"/>
    <col min="4615" max="4864" width="9.140625" style="207"/>
    <col min="4865" max="4865" width="4.85546875" style="207" customWidth="1"/>
    <col min="4866" max="4866" width="35.5703125" style="207" customWidth="1"/>
    <col min="4867" max="4867" width="6.28515625" style="207" customWidth="1"/>
    <col min="4868" max="4868" width="16.5703125" style="207" customWidth="1"/>
    <col min="4869" max="4870" width="16.28515625" style="207" customWidth="1"/>
    <col min="4871" max="5120" width="9.140625" style="207"/>
    <col min="5121" max="5121" width="4.85546875" style="207" customWidth="1"/>
    <col min="5122" max="5122" width="35.5703125" style="207" customWidth="1"/>
    <col min="5123" max="5123" width="6.28515625" style="207" customWidth="1"/>
    <col min="5124" max="5124" width="16.5703125" style="207" customWidth="1"/>
    <col min="5125" max="5126" width="16.28515625" style="207" customWidth="1"/>
    <col min="5127" max="5376" width="9.140625" style="207"/>
    <col min="5377" max="5377" width="4.85546875" style="207" customWidth="1"/>
    <col min="5378" max="5378" width="35.5703125" style="207" customWidth="1"/>
    <col min="5379" max="5379" width="6.28515625" style="207" customWidth="1"/>
    <col min="5380" max="5380" width="16.5703125" style="207" customWidth="1"/>
    <col min="5381" max="5382" width="16.28515625" style="207" customWidth="1"/>
    <col min="5383" max="5632" width="9.140625" style="207"/>
    <col min="5633" max="5633" width="4.85546875" style="207" customWidth="1"/>
    <col min="5634" max="5634" width="35.5703125" style="207" customWidth="1"/>
    <col min="5635" max="5635" width="6.28515625" style="207" customWidth="1"/>
    <col min="5636" max="5636" width="16.5703125" style="207" customWidth="1"/>
    <col min="5637" max="5638" width="16.28515625" style="207" customWidth="1"/>
    <col min="5639" max="5888" width="9.140625" style="207"/>
    <col min="5889" max="5889" width="4.85546875" style="207" customWidth="1"/>
    <col min="5890" max="5890" width="35.5703125" style="207" customWidth="1"/>
    <col min="5891" max="5891" width="6.28515625" style="207" customWidth="1"/>
    <col min="5892" max="5892" width="16.5703125" style="207" customWidth="1"/>
    <col min="5893" max="5894" width="16.28515625" style="207" customWidth="1"/>
    <col min="5895" max="6144" width="9.140625" style="207"/>
    <col min="6145" max="6145" width="4.85546875" style="207" customWidth="1"/>
    <col min="6146" max="6146" width="35.5703125" style="207" customWidth="1"/>
    <col min="6147" max="6147" width="6.28515625" style="207" customWidth="1"/>
    <col min="6148" max="6148" width="16.5703125" style="207" customWidth="1"/>
    <col min="6149" max="6150" width="16.28515625" style="207" customWidth="1"/>
    <col min="6151" max="6400" width="9.140625" style="207"/>
    <col min="6401" max="6401" width="4.85546875" style="207" customWidth="1"/>
    <col min="6402" max="6402" width="35.5703125" style="207" customWidth="1"/>
    <col min="6403" max="6403" width="6.28515625" style="207" customWidth="1"/>
    <col min="6404" max="6404" width="16.5703125" style="207" customWidth="1"/>
    <col min="6405" max="6406" width="16.28515625" style="207" customWidth="1"/>
    <col min="6407" max="6656" width="9.140625" style="207"/>
    <col min="6657" max="6657" width="4.85546875" style="207" customWidth="1"/>
    <col min="6658" max="6658" width="35.5703125" style="207" customWidth="1"/>
    <col min="6659" max="6659" width="6.28515625" style="207" customWidth="1"/>
    <col min="6660" max="6660" width="16.5703125" style="207" customWidth="1"/>
    <col min="6661" max="6662" width="16.28515625" style="207" customWidth="1"/>
    <col min="6663" max="6912" width="9.140625" style="207"/>
    <col min="6913" max="6913" width="4.85546875" style="207" customWidth="1"/>
    <col min="6914" max="6914" width="35.5703125" style="207" customWidth="1"/>
    <col min="6915" max="6915" width="6.28515625" style="207" customWidth="1"/>
    <col min="6916" max="6916" width="16.5703125" style="207" customWidth="1"/>
    <col min="6917" max="6918" width="16.28515625" style="207" customWidth="1"/>
    <col min="6919" max="7168" width="9.140625" style="207"/>
    <col min="7169" max="7169" width="4.85546875" style="207" customWidth="1"/>
    <col min="7170" max="7170" width="35.5703125" style="207" customWidth="1"/>
    <col min="7171" max="7171" width="6.28515625" style="207" customWidth="1"/>
    <col min="7172" max="7172" width="16.5703125" style="207" customWidth="1"/>
    <col min="7173" max="7174" width="16.28515625" style="207" customWidth="1"/>
    <col min="7175" max="7424" width="9.140625" style="207"/>
    <col min="7425" max="7425" width="4.85546875" style="207" customWidth="1"/>
    <col min="7426" max="7426" width="35.5703125" style="207" customWidth="1"/>
    <col min="7427" max="7427" width="6.28515625" style="207" customWidth="1"/>
    <col min="7428" max="7428" width="16.5703125" style="207" customWidth="1"/>
    <col min="7429" max="7430" width="16.28515625" style="207" customWidth="1"/>
    <col min="7431" max="7680" width="9.140625" style="207"/>
    <col min="7681" max="7681" width="4.85546875" style="207" customWidth="1"/>
    <col min="7682" max="7682" width="35.5703125" style="207" customWidth="1"/>
    <col min="7683" max="7683" width="6.28515625" style="207" customWidth="1"/>
    <col min="7684" max="7684" width="16.5703125" style="207" customWidth="1"/>
    <col min="7685" max="7686" width="16.28515625" style="207" customWidth="1"/>
    <col min="7687" max="7936" width="9.140625" style="207"/>
    <col min="7937" max="7937" width="4.85546875" style="207" customWidth="1"/>
    <col min="7938" max="7938" width="35.5703125" style="207" customWidth="1"/>
    <col min="7939" max="7939" width="6.28515625" style="207" customWidth="1"/>
    <col min="7940" max="7940" width="16.5703125" style="207" customWidth="1"/>
    <col min="7941" max="7942" width="16.28515625" style="207" customWidth="1"/>
    <col min="7943" max="8192" width="9.140625" style="207"/>
    <col min="8193" max="8193" width="4.85546875" style="207" customWidth="1"/>
    <col min="8194" max="8194" width="35.5703125" style="207" customWidth="1"/>
    <col min="8195" max="8195" width="6.28515625" style="207" customWidth="1"/>
    <col min="8196" max="8196" width="16.5703125" style="207" customWidth="1"/>
    <col min="8197" max="8198" width="16.28515625" style="207" customWidth="1"/>
    <col min="8199" max="8448" width="9.140625" style="207"/>
    <col min="8449" max="8449" width="4.85546875" style="207" customWidth="1"/>
    <col min="8450" max="8450" width="35.5703125" style="207" customWidth="1"/>
    <col min="8451" max="8451" width="6.28515625" style="207" customWidth="1"/>
    <col min="8452" max="8452" width="16.5703125" style="207" customWidth="1"/>
    <col min="8453" max="8454" width="16.28515625" style="207" customWidth="1"/>
    <col min="8455" max="8704" width="9.140625" style="207"/>
    <col min="8705" max="8705" width="4.85546875" style="207" customWidth="1"/>
    <col min="8706" max="8706" width="35.5703125" style="207" customWidth="1"/>
    <col min="8707" max="8707" width="6.28515625" style="207" customWidth="1"/>
    <col min="8708" max="8708" width="16.5703125" style="207" customWidth="1"/>
    <col min="8709" max="8710" width="16.28515625" style="207" customWidth="1"/>
    <col min="8711" max="8960" width="9.140625" style="207"/>
    <col min="8961" max="8961" width="4.85546875" style="207" customWidth="1"/>
    <col min="8962" max="8962" width="35.5703125" style="207" customWidth="1"/>
    <col min="8963" max="8963" width="6.28515625" style="207" customWidth="1"/>
    <col min="8964" max="8964" width="16.5703125" style="207" customWidth="1"/>
    <col min="8965" max="8966" width="16.28515625" style="207" customWidth="1"/>
    <col min="8967" max="9216" width="9.140625" style="207"/>
    <col min="9217" max="9217" width="4.85546875" style="207" customWidth="1"/>
    <col min="9218" max="9218" width="35.5703125" style="207" customWidth="1"/>
    <col min="9219" max="9219" width="6.28515625" style="207" customWidth="1"/>
    <col min="9220" max="9220" width="16.5703125" style="207" customWidth="1"/>
    <col min="9221" max="9222" width="16.28515625" style="207" customWidth="1"/>
    <col min="9223" max="9472" width="9.140625" style="207"/>
    <col min="9473" max="9473" width="4.85546875" style="207" customWidth="1"/>
    <col min="9474" max="9474" width="35.5703125" style="207" customWidth="1"/>
    <col min="9475" max="9475" width="6.28515625" style="207" customWidth="1"/>
    <col min="9476" max="9476" width="16.5703125" style="207" customWidth="1"/>
    <col min="9477" max="9478" width="16.28515625" style="207" customWidth="1"/>
    <col min="9479" max="9728" width="9.140625" style="207"/>
    <col min="9729" max="9729" width="4.85546875" style="207" customWidth="1"/>
    <col min="9730" max="9730" width="35.5703125" style="207" customWidth="1"/>
    <col min="9731" max="9731" width="6.28515625" style="207" customWidth="1"/>
    <col min="9732" max="9732" width="16.5703125" style="207" customWidth="1"/>
    <col min="9733" max="9734" width="16.28515625" style="207" customWidth="1"/>
    <col min="9735" max="9984" width="9.140625" style="207"/>
    <col min="9985" max="9985" width="4.85546875" style="207" customWidth="1"/>
    <col min="9986" max="9986" width="35.5703125" style="207" customWidth="1"/>
    <col min="9987" max="9987" width="6.28515625" style="207" customWidth="1"/>
    <col min="9988" max="9988" width="16.5703125" style="207" customWidth="1"/>
    <col min="9989" max="9990" width="16.28515625" style="207" customWidth="1"/>
    <col min="9991" max="10240" width="9.140625" style="207"/>
    <col min="10241" max="10241" width="4.85546875" style="207" customWidth="1"/>
    <col min="10242" max="10242" width="35.5703125" style="207" customWidth="1"/>
    <col min="10243" max="10243" width="6.28515625" style="207" customWidth="1"/>
    <col min="10244" max="10244" width="16.5703125" style="207" customWidth="1"/>
    <col min="10245" max="10246" width="16.28515625" style="207" customWidth="1"/>
    <col min="10247" max="10496" width="9.140625" style="207"/>
    <col min="10497" max="10497" width="4.85546875" style="207" customWidth="1"/>
    <col min="10498" max="10498" width="35.5703125" style="207" customWidth="1"/>
    <col min="10499" max="10499" width="6.28515625" style="207" customWidth="1"/>
    <col min="10500" max="10500" width="16.5703125" style="207" customWidth="1"/>
    <col min="10501" max="10502" width="16.28515625" style="207" customWidth="1"/>
    <col min="10503" max="10752" width="9.140625" style="207"/>
    <col min="10753" max="10753" width="4.85546875" style="207" customWidth="1"/>
    <col min="10754" max="10754" width="35.5703125" style="207" customWidth="1"/>
    <col min="10755" max="10755" width="6.28515625" style="207" customWidth="1"/>
    <col min="10756" max="10756" width="16.5703125" style="207" customWidth="1"/>
    <col min="10757" max="10758" width="16.28515625" style="207" customWidth="1"/>
    <col min="10759" max="11008" width="9.140625" style="207"/>
    <col min="11009" max="11009" width="4.85546875" style="207" customWidth="1"/>
    <col min="11010" max="11010" width="35.5703125" style="207" customWidth="1"/>
    <col min="11011" max="11011" width="6.28515625" style="207" customWidth="1"/>
    <col min="11012" max="11012" width="16.5703125" style="207" customWidth="1"/>
    <col min="11013" max="11014" width="16.28515625" style="207" customWidth="1"/>
    <col min="11015" max="11264" width="9.140625" style="207"/>
    <col min="11265" max="11265" width="4.85546875" style="207" customWidth="1"/>
    <col min="11266" max="11266" width="35.5703125" style="207" customWidth="1"/>
    <col min="11267" max="11267" width="6.28515625" style="207" customWidth="1"/>
    <col min="11268" max="11268" width="16.5703125" style="207" customWidth="1"/>
    <col min="11269" max="11270" width="16.28515625" style="207" customWidth="1"/>
    <col min="11271" max="11520" width="9.140625" style="207"/>
    <col min="11521" max="11521" width="4.85546875" style="207" customWidth="1"/>
    <col min="11522" max="11522" width="35.5703125" style="207" customWidth="1"/>
    <col min="11523" max="11523" width="6.28515625" style="207" customWidth="1"/>
    <col min="11524" max="11524" width="16.5703125" style="207" customWidth="1"/>
    <col min="11525" max="11526" width="16.28515625" style="207" customWidth="1"/>
    <col min="11527" max="11776" width="9.140625" style="207"/>
    <col min="11777" max="11777" width="4.85546875" style="207" customWidth="1"/>
    <col min="11778" max="11778" width="35.5703125" style="207" customWidth="1"/>
    <col min="11779" max="11779" width="6.28515625" style="207" customWidth="1"/>
    <col min="11780" max="11780" width="16.5703125" style="207" customWidth="1"/>
    <col min="11781" max="11782" width="16.28515625" style="207" customWidth="1"/>
    <col min="11783" max="12032" width="9.140625" style="207"/>
    <col min="12033" max="12033" width="4.85546875" style="207" customWidth="1"/>
    <col min="12034" max="12034" width="35.5703125" style="207" customWidth="1"/>
    <col min="12035" max="12035" width="6.28515625" style="207" customWidth="1"/>
    <col min="12036" max="12036" width="16.5703125" style="207" customWidth="1"/>
    <col min="12037" max="12038" width="16.28515625" style="207" customWidth="1"/>
    <col min="12039" max="12288" width="9.140625" style="207"/>
    <col min="12289" max="12289" width="4.85546875" style="207" customWidth="1"/>
    <col min="12290" max="12290" width="35.5703125" style="207" customWidth="1"/>
    <col min="12291" max="12291" width="6.28515625" style="207" customWidth="1"/>
    <col min="12292" max="12292" width="16.5703125" style="207" customWidth="1"/>
    <col min="12293" max="12294" width="16.28515625" style="207" customWidth="1"/>
    <col min="12295" max="12544" width="9.140625" style="207"/>
    <col min="12545" max="12545" width="4.85546875" style="207" customWidth="1"/>
    <col min="12546" max="12546" width="35.5703125" style="207" customWidth="1"/>
    <col min="12547" max="12547" width="6.28515625" style="207" customWidth="1"/>
    <col min="12548" max="12548" width="16.5703125" style="207" customWidth="1"/>
    <col min="12549" max="12550" width="16.28515625" style="207" customWidth="1"/>
    <col min="12551" max="12800" width="9.140625" style="207"/>
    <col min="12801" max="12801" width="4.85546875" style="207" customWidth="1"/>
    <col min="12802" max="12802" width="35.5703125" style="207" customWidth="1"/>
    <col min="12803" max="12803" width="6.28515625" style="207" customWidth="1"/>
    <col min="12804" max="12804" width="16.5703125" style="207" customWidth="1"/>
    <col min="12805" max="12806" width="16.28515625" style="207" customWidth="1"/>
    <col min="12807" max="13056" width="9.140625" style="207"/>
    <col min="13057" max="13057" width="4.85546875" style="207" customWidth="1"/>
    <col min="13058" max="13058" width="35.5703125" style="207" customWidth="1"/>
    <col min="13059" max="13059" width="6.28515625" style="207" customWidth="1"/>
    <col min="13060" max="13060" width="16.5703125" style="207" customWidth="1"/>
    <col min="13061" max="13062" width="16.28515625" style="207" customWidth="1"/>
    <col min="13063" max="13312" width="9.140625" style="207"/>
    <col min="13313" max="13313" width="4.85546875" style="207" customWidth="1"/>
    <col min="13314" max="13314" width="35.5703125" style="207" customWidth="1"/>
    <col min="13315" max="13315" width="6.28515625" style="207" customWidth="1"/>
    <col min="13316" max="13316" width="16.5703125" style="207" customWidth="1"/>
    <col min="13317" max="13318" width="16.28515625" style="207" customWidth="1"/>
    <col min="13319" max="13568" width="9.140625" style="207"/>
    <col min="13569" max="13569" width="4.85546875" style="207" customWidth="1"/>
    <col min="13570" max="13570" width="35.5703125" style="207" customWidth="1"/>
    <col min="13571" max="13571" width="6.28515625" style="207" customWidth="1"/>
    <col min="13572" max="13572" width="16.5703125" style="207" customWidth="1"/>
    <col min="13573" max="13574" width="16.28515625" style="207" customWidth="1"/>
    <col min="13575" max="13824" width="9.140625" style="207"/>
    <col min="13825" max="13825" width="4.85546875" style="207" customWidth="1"/>
    <col min="13826" max="13826" width="35.5703125" style="207" customWidth="1"/>
    <col min="13827" max="13827" width="6.28515625" style="207" customWidth="1"/>
    <col min="13828" max="13828" width="16.5703125" style="207" customWidth="1"/>
    <col min="13829" max="13830" width="16.28515625" style="207" customWidth="1"/>
    <col min="13831" max="14080" width="9.140625" style="207"/>
    <col min="14081" max="14081" width="4.85546875" style="207" customWidth="1"/>
    <col min="14082" max="14082" width="35.5703125" style="207" customWidth="1"/>
    <col min="14083" max="14083" width="6.28515625" style="207" customWidth="1"/>
    <col min="14084" max="14084" width="16.5703125" style="207" customWidth="1"/>
    <col min="14085" max="14086" width="16.28515625" style="207" customWidth="1"/>
    <col min="14087" max="14336" width="9.140625" style="207"/>
    <col min="14337" max="14337" width="4.85546875" style="207" customWidth="1"/>
    <col min="14338" max="14338" width="35.5703125" style="207" customWidth="1"/>
    <col min="14339" max="14339" width="6.28515625" style="207" customWidth="1"/>
    <col min="14340" max="14340" width="16.5703125" style="207" customWidth="1"/>
    <col min="14341" max="14342" width="16.28515625" style="207" customWidth="1"/>
    <col min="14343" max="14592" width="9.140625" style="207"/>
    <col min="14593" max="14593" width="4.85546875" style="207" customWidth="1"/>
    <col min="14594" max="14594" width="35.5703125" style="207" customWidth="1"/>
    <col min="14595" max="14595" width="6.28515625" style="207" customWidth="1"/>
    <col min="14596" max="14596" width="16.5703125" style="207" customWidth="1"/>
    <col min="14597" max="14598" width="16.28515625" style="207" customWidth="1"/>
    <col min="14599" max="14848" width="9.140625" style="207"/>
    <col min="14849" max="14849" width="4.85546875" style="207" customWidth="1"/>
    <col min="14850" max="14850" width="35.5703125" style="207" customWidth="1"/>
    <col min="14851" max="14851" width="6.28515625" style="207" customWidth="1"/>
    <col min="14852" max="14852" width="16.5703125" style="207" customWidth="1"/>
    <col min="14853" max="14854" width="16.28515625" style="207" customWidth="1"/>
    <col min="14855" max="15104" width="9.140625" style="207"/>
    <col min="15105" max="15105" width="4.85546875" style="207" customWidth="1"/>
    <col min="15106" max="15106" width="35.5703125" style="207" customWidth="1"/>
    <col min="15107" max="15107" width="6.28515625" style="207" customWidth="1"/>
    <col min="15108" max="15108" width="16.5703125" style="207" customWidth="1"/>
    <col min="15109" max="15110" width="16.28515625" style="207" customWidth="1"/>
    <col min="15111" max="15360" width="9.140625" style="207"/>
    <col min="15361" max="15361" width="4.85546875" style="207" customWidth="1"/>
    <col min="15362" max="15362" width="35.5703125" style="207" customWidth="1"/>
    <col min="15363" max="15363" width="6.28515625" style="207" customWidth="1"/>
    <col min="15364" max="15364" width="16.5703125" style="207" customWidth="1"/>
    <col min="15365" max="15366" width="16.28515625" style="207" customWidth="1"/>
    <col min="15367" max="15616" width="9.140625" style="207"/>
    <col min="15617" max="15617" width="4.85546875" style="207" customWidth="1"/>
    <col min="15618" max="15618" width="35.5703125" style="207" customWidth="1"/>
    <col min="15619" max="15619" width="6.28515625" style="207" customWidth="1"/>
    <col min="15620" max="15620" width="16.5703125" style="207" customWidth="1"/>
    <col min="15621" max="15622" width="16.28515625" style="207" customWidth="1"/>
    <col min="15623" max="15872" width="9.140625" style="207"/>
    <col min="15873" max="15873" width="4.85546875" style="207" customWidth="1"/>
    <col min="15874" max="15874" width="35.5703125" style="207" customWidth="1"/>
    <col min="15875" max="15875" width="6.28515625" style="207" customWidth="1"/>
    <col min="15876" max="15876" width="16.5703125" style="207" customWidth="1"/>
    <col min="15877" max="15878" width="16.28515625" style="207" customWidth="1"/>
    <col min="15879" max="16128" width="9.140625" style="207"/>
    <col min="16129" max="16129" width="4.85546875" style="207" customWidth="1"/>
    <col min="16130" max="16130" width="35.5703125" style="207" customWidth="1"/>
    <col min="16131" max="16131" width="6.28515625" style="207" customWidth="1"/>
    <col min="16132" max="16132" width="16.5703125" style="207" customWidth="1"/>
    <col min="16133" max="16134" width="16.28515625" style="207" customWidth="1"/>
    <col min="16135" max="16384" width="9.140625" style="207"/>
  </cols>
  <sheetData>
    <row r="1" spans="1:8" ht="51" customHeight="1" x14ac:dyDescent="0.2">
      <c r="A1" s="206"/>
      <c r="B1" s="206"/>
      <c r="C1" s="206"/>
      <c r="D1" s="206"/>
      <c r="E1" s="586" t="s">
        <v>863</v>
      </c>
      <c r="F1" s="586"/>
      <c r="G1" s="586"/>
    </row>
    <row r="2" spans="1:8" x14ac:dyDescent="0.2">
      <c r="A2" s="587" t="s">
        <v>864</v>
      </c>
      <c r="B2" s="587"/>
      <c r="C2" s="587"/>
      <c r="D2" s="587"/>
      <c r="E2" s="587"/>
      <c r="F2" s="587"/>
      <c r="G2" s="587"/>
    </row>
    <row r="3" spans="1:8" x14ac:dyDescent="0.2">
      <c r="A3" s="208"/>
      <c r="B3" s="209"/>
      <c r="C3" s="210"/>
      <c r="D3" s="210"/>
      <c r="E3" s="210"/>
      <c r="F3" s="210"/>
    </row>
    <row r="4" spans="1:8" x14ac:dyDescent="0.2">
      <c r="A4" s="588" t="s">
        <v>396</v>
      </c>
      <c r="B4" s="588"/>
      <c r="C4" s="588"/>
      <c r="D4" s="588"/>
      <c r="E4" s="211"/>
      <c r="F4" s="533" t="s">
        <v>620</v>
      </c>
      <c r="G4" s="533"/>
      <c r="H4" s="211"/>
    </row>
    <row r="5" spans="1:8" x14ac:dyDescent="0.2">
      <c r="A5" s="212"/>
      <c r="C5" s="283"/>
      <c r="D5" s="214"/>
      <c r="E5" s="214"/>
      <c r="F5" s="568" t="s">
        <v>271</v>
      </c>
      <c r="G5" s="568"/>
      <c r="H5" s="211"/>
    </row>
    <row r="6" spans="1:8" s="219" customFormat="1" ht="25.5" x14ac:dyDescent="0.2">
      <c r="A6" s="215"/>
      <c r="B6" s="216" t="s">
        <v>272</v>
      </c>
      <c r="C6" s="217" t="s">
        <v>865</v>
      </c>
      <c r="D6" s="218" t="s">
        <v>20</v>
      </c>
      <c r="E6" s="218" t="s">
        <v>21</v>
      </c>
      <c r="F6" s="218" t="s">
        <v>22</v>
      </c>
      <c r="G6" s="218" t="s">
        <v>23</v>
      </c>
    </row>
    <row r="7" spans="1:8" s="219" customFormat="1" x14ac:dyDescent="0.2">
      <c r="A7" s="220" t="s">
        <v>275</v>
      </c>
      <c r="B7" s="218" t="s">
        <v>276</v>
      </c>
      <c r="C7" s="218" t="s">
        <v>409</v>
      </c>
      <c r="D7" s="218">
        <v>1</v>
      </c>
      <c r="E7" s="218">
        <v>2</v>
      </c>
      <c r="F7" s="221">
        <v>3</v>
      </c>
      <c r="G7" s="218">
        <v>4</v>
      </c>
    </row>
    <row r="8" spans="1:8" s="219" customFormat="1" x14ac:dyDescent="0.2">
      <c r="A8" s="215">
        <v>1</v>
      </c>
      <c r="B8" s="216" t="s">
        <v>121</v>
      </c>
      <c r="C8" s="218">
        <v>1</v>
      </c>
      <c r="D8" s="222"/>
      <c r="E8" s="223">
        <v>0</v>
      </c>
      <c r="F8" s="224">
        <f>SUM(D8+E8)</f>
        <v>0</v>
      </c>
      <c r="G8" s="225" t="e">
        <f t="shared" ref="G8:G71" si="0">F8/$F$88</f>
        <v>#DIV/0!</v>
      </c>
      <c r="H8" s="226" t="e">
        <f>+IF(G8&lt;0.02, "","журамд заасан хувиас хэтрүүлж байршуулсан")</f>
        <v>#DIV/0!</v>
      </c>
    </row>
    <row r="9" spans="1:8" s="219" customFormat="1" x14ac:dyDescent="0.2">
      <c r="A9" s="215">
        <v>2</v>
      </c>
      <c r="B9" s="227" t="s">
        <v>866</v>
      </c>
      <c r="C9" s="218">
        <f>C8+1</f>
        <v>2</v>
      </c>
      <c r="D9" s="228">
        <f>SUM(D10:D22)</f>
        <v>0</v>
      </c>
      <c r="E9" s="228">
        <f>SUM(E10:E22)</f>
        <v>0</v>
      </c>
      <c r="F9" s="224">
        <f>SUM(D9+E9)</f>
        <v>0</v>
      </c>
      <c r="G9" s="225" t="e">
        <f t="shared" si="0"/>
        <v>#DIV/0!</v>
      </c>
    </row>
    <row r="10" spans="1:8" s="219" customFormat="1" x14ac:dyDescent="0.2">
      <c r="A10" s="229" t="s">
        <v>447</v>
      </c>
      <c r="B10" s="230" t="str">
        <f>"Ариг банк"</f>
        <v>Ариг банк</v>
      </c>
      <c r="C10" s="231">
        <f t="shared" ref="C10:C64" si="1">C9+1</f>
        <v>3</v>
      </c>
      <c r="D10" s="232"/>
      <c r="E10" s="233"/>
      <c r="F10" s="234">
        <f>SUM(D10+E10)</f>
        <v>0</v>
      </c>
      <c r="G10" s="225" t="e">
        <f t="shared" si="0"/>
        <v>#DIV/0!</v>
      </c>
    </row>
    <row r="11" spans="1:8" s="219" customFormat="1" x14ac:dyDescent="0.2">
      <c r="A11" s="229" t="s">
        <v>478</v>
      </c>
      <c r="B11" s="230" t="str">
        <f>"Богд банк"</f>
        <v>Богд банк</v>
      </c>
      <c r="C11" s="231">
        <f t="shared" si="1"/>
        <v>4</v>
      </c>
      <c r="D11" s="232"/>
      <c r="E11" s="233"/>
      <c r="F11" s="234">
        <f t="shared" ref="F11:F64" si="2">SUM(D11+E11)</f>
        <v>0</v>
      </c>
      <c r="G11" s="225" t="e">
        <f t="shared" si="0"/>
        <v>#DIV/0!</v>
      </c>
    </row>
    <row r="12" spans="1:8" s="219" customFormat="1" x14ac:dyDescent="0.2">
      <c r="A12" s="229" t="s">
        <v>487</v>
      </c>
      <c r="B12" s="230" t="str">
        <f>"Голомт банк"</f>
        <v>Голомт банк</v>
      </c>
      <c r="C12" s="231">
        <f t="shared" si="1"/>
        <v>5</v>
      </c>
      <c r="D12" s="232"/>
      <c r="E12" s="233"/>
      <c r="F12" s="234">
        <f t="shared" si="2"/>
        <v>0</v>
      </c>
      <c r="G12" s="225" t="e">
        <f t="shared" si="0"/>
        <v>#DIV/0!</v>
      </c>
    </row>
    <row r="13" spans="1:8" s="219" customFormat="1" x14ac:dyDescent="0.2">
      <c r="A13" s="229" t="s">
        <v>867</v>
      </c>
      <c r="B13" s="230" t="str">
        <f>"Капитрон банк"</f>
        <v>Капитрон банк</v>
      </c>
      <c r="C13" s="231">
        <f t="shared" si="1"/>
        <v>6</v>
      </c>
      <c r="D13" s="232"/>
      <c r="E13" s="233"/>
      <c r="F13" s="234">
        <f t="shared" si="2"/>
        <v>0</v>
      </c>
      <c r="G13" s="225" t="e">
        <f t="shared" si="0"/>
        <v>#DIV/0!</v>
      </c>
    </row>
    <row r="14" spans="1:8" s="219" customFormat="1" x14ac:dyDescent="0.2">
      <c r="A14" s="229" t="s">
        <v>868</v>
      </c>
      <c r="B14" s="230" t="str">
        <f>"Кредит банк"</f>
        <v>Кредит банк</v>
      </c>
      <c r="C14" s="231">
        <f t="shared" si="1"/>
        <v>7</v>
      </c>
      <c r="D14" s="232"/>
      <c r="E14" s="233"/>
      <c r="F14" s="234">
        <f t="shared" si="2"/>
        <v>0</v>
      </c>
      <c r="G14" s="225" t="e">
        <f t="shared" si="0"/>
        <v>#DIV/0!</v>
      </c>
    </row>
    <row r="15" spans="1:8" s="219" customFormat="1" x14ac:dyDescent="0.2">
      <c r="A15" s="229" t="s">
        <v>869</v>
      </c>
      <c r="B15" s="230" t="str">
        <f>"Төрийн банк"</f>
        <v>Төрийн банк</v>
      </c>
      <c r="C15" s="231">
        <f t="shared" si="1"/>
        <v>8</v>
      </c>
      <c r="D15" s="232"/>
      <c r="E15" s="233"/>
      <c r="F15" s="234">
        <f t="shared" si="2"/>
        <v>0</v>
      </c>
      <c r="G15" s="225" t="e">
        <f t="shared" si="0"/>
        <v>#DIV/0!</v>
      </c>
    </row>
    <row r="16" spans="1:8" s="219" customFormat="1" x14ac:dyDescent="0.2">
      <c r="A16" s="229" t="s">
        <v>870</v>
      </c>
      <c r="B16" s="230" t="str">
        <f>"Тээвэр Хөгжлийн банк"</f>
        <v>Тээвэр Хөгжлийн банк</v>
      </c>
      <c r="C16" s="231">
        <f t="shared" si="1"/>
        <v>9</v>
      </c>
      <c r="D16" s="232"/>
      <c r="E16" s="233"/>
      <c r="F16" s="234">
        <f t="shared" si="2"/>
        <v>0</v>
      </c>
      <c r="G16" s="225" t="e">
        <f t="shared" si="0"/>
        <v>#DIV/0!</v>
      </c>
    </row>
    <row r="17" spans="1:7" s="219" customFormat="1" x14ac:dyDescent="0.2">
      <c r="A17" s="229" t="s">
        <v>871</v>
      </c>
      <c r="B17" s="230" t="str">
        <f>"Улаанбаатар хотын банк"</f>
        <v>Улаанбаатар хотын банк</v>
      </c>
      <c r="C17" s="231">
        <f t="shared" si="1"/>
        <v>10</v>
      </c>
      <c r="D17" s="232"/>
      <c r="E17" s="233"/>
      <c r="F17" s="234">
        <f t="shared" si="2"/>
        <v>0</v>
      </c>
      <c r="G17" s="225" t="e">
        <f t="shared" si="0"/>
        <v>#DIV/0!</v>
      </c>
    </row>
    <row r="18" spans="1:7" s="219" customFormat="1" x14ac:dyDescent="0.2">
      <c r="A18" s="229" t="s">
        <v>872</v>
      </c>
      <c r="B18" s="230" t="str">
        <f>"Үндэсний хөрөнгө оруулалтын банк"</f>
        <v>Үндэсний хөрөнгө оруулалтын банк</v>
      </c>
      <c r="C18" s="231">
        <f t="shared" si="1"/>
        <v>11</v>
      </c>
      <c r="D18" s="232"/>
      <c r="E18" s="233"/>
      <c r="F18" s="234">
        <f t="shared" si="2"/>
        <v>0</v>
      </c>
      <c r="G18" s="225" t="e">
        <f t="shared" si="0"/>
        <v>#DIV/0!</v>
      </c>
    </row>
    <row r="19" spans="1:7" s="219" customFormat="1" x14ac:dyDescent="0.2">
      <c r="A19" s="229" t="s">
        <v>873</v>
      </c>
      <c r="B19" s="230" t="str">
        <f>"Хаан банк"</f>
        <v>Хаан банк</v>
      </c>
      <c r="C19" s="231">
        <f t="shared" si="1"/>
        <v>12</v>
      </c>
      <c r="D19" s="232"/>
      <c r="E19" s="233"/>
      <c r="F19" s="234">
        <f>SUM(D19+E19)</f>
        <v>0</v>
      </c>
      <c r="G19" s="225" t="e">
        <f t="shared" si="0"/>
        <v>#DIV/0!</v>
      </c>
    </row>
    <row r="20" spans="1:7" s="219" customFormat="1" x14ac:dyDescent="0.2">
      <c r="A20" s="229" t="s">
        <v>874</v>
      </c>
      <c r="B20" s="230" t="str">
        <f>"Хас банк"</f>
        <v>Хас банк</v>
      </c>
      <c r="C20" s="231">
        <f t="shared" si="1"/>
        <v>13</v>
      </c>
      <c r="D20" s="232"/>
      <c r="E20" s="233"/>
      <c r="F20" s="234">
        <f t="shared" si="2"/>
        <v>0</v>
      </c>
      <c r="G20" s="225" t="e">
        <f t="shared" si="0"/>
        <v>#DIV/0!</v>
      </c>
    </row>
    <row r="21" spans="1:7" s="219" customFormat="1" x14ac:dyDescent="0.2">
      <c r="A21" s="229" t="s">
        <v>875</v>
      </c>
      <c r="B21" s="230" t="str">
        <f>"Худалдаа хөгжлийн банк"</f>
        <v>Худалдаа хөгжлийн банк</v>
      </c>
      <c r="C21" s="231">
        <f t="shared" si="1"/>
        <v>14</v>
      </c>
      <c r="D21" s="232"/>
      <c r="E21" s="233"/>
      <c r="F21" s="234">
        <f t="shared" si="2"/>
        <v>0</v>
      </c>
      <c r="G21" s="225" t="e">
        <f t="shared" si="0"/>
        <v>#DIV/0!</v>
      </c>
    </row>
    <row r="22" spans="1:7" s="219" customFormat="1" x14ac:dyDescent="0.2">
      <c r="A22" s="229" t="s">
        <v>876</v>
      </c>
      <c r="B22" s="230" t="str">
        <f>"Чингис хаан банк"</f>
        <v>Чингис хаан банк</v>
      </c>
      <c r="C22" s="231">
        <f t="shared" si="1"/>
        <v>15</v>
      </c>
      <c r="D22" s="232"/>
      <c r="E22" s="233"/>
      <c r="F22" s="234">
        <f t="shared" si="2"/>
        <v>0</v>
      </c>
      <c r="G22" s="225" t="e">
        <f t="shared" si="0"/>
        <v>#DIV/0!</v>
      </c>
    </row>
    <row r="23" spans="1:7" s="219" customFormat="1" ht="25.5" x14ac:dyDescent="0.2">
      <c r="A23" s="215">
        <f>+A9+1</f>
        <v>3</v>
      </c>
      <c r="B23" s="227" t="s">
        <v>877</v>
      </c>
      <c r="C23" s="218">
        <f>+C22+1</f>
        <v>16</v>
      </c>
      <c r="D23" s="228">
        <f>SUM(D24:D36)</f>
        <v>0</v>
      </c>
      <c r="E23" s="228">
        <f>SUM(E24:E36)</f>
        <v>0</v>
      </c>
      <c r="F23" s="224">
        <f t="shared" si="2"/>
        <v>0</v>
      </c>
      <c r="G23" s="225" t="e">
        <f t="shared" si="0"/>
        <v>#DIV/0!</v>
      </c>
    </row>
    <row r="24" spans="1:7" s="219" customFormat="1" x14ac:dyDescent="0.2">
      <c r="A24" s="229" t="s">
        <v>878</v>
      </c>
      <c r="B24" s="230" t="str">
        <f>"Ариг банк"</f>
        <v>Ариг банк</v>
      </c>
      <c r="C24" s="231">
        <f t="shared" si="1"/>
        <v>17</v>
      </c>
      <c r="D24" s="232"/>
      <c r="E24" s="235"/>
      <c r="F24" s="234">
        <f t="shared" si="2"/>
        <v>0</v>
      </c>
      <c r="G24" s="225" t="e">
        <f t="shared" si="0"/>
        <v>#DIV/0!</v>
      </c>
    </row>
    <row r="25" spans="1:7" s="219" customFormat="1" x14ac:dyDescent="0.2">
      <c r="A25" s="229" t="s">
        <v>879</v>
      </c>
      <c r="B25" s="230" t="str">
        <f>"Богд банк"</f>
        <v>Богд банк</v>
      </c>
      <c r="C25" s="231">
        <f t="shared" si="1"/>
        <v>18</v>
      </c>
      <c r="D25" s="232"/>
      <c r="E25" s="235"/>
      <c r="F25" s="234">
        <f t="shared" si="2"/>
        <v>0</v>
      </c>
      <c r="G25" s="225" t="e">
        <f t="shared" si="0"/>
        <v>#DIV/0!</v>
      </c>
    </row>
    <row r="26" spans="1:7" s="219" customFormat="1" x14ac:dyDescent="0.2">
      <c r="A26" s="229" t="s">
        <v>880</v>
      </c>
      <c r="B26" s="230" t="str">
        <f>"Голомт банк"</f>
        <v>Голомт банк</v>
      </c>
      <c r="C26" s="231">
        <f t="shared" si="1"/>
        <v>19</v>
      </c>
      <c r="D26" s="232"/>
      <c r="E26" s="235"/>
      <c r="F26" s="234">
        <f t="shared" si="2"/>
        <v>0</v>
      </c>
      <c r="G26" s="225" t="e">
        <f t="shared" si="0"/>
        <v>#DIV/0!</v>
      </c>
    </row>
    <row r="27" spans="1:7" s="219" customFormat="1" x14ac:dyDescent="0.2">
      <c r="A27" s="229" t="s">
        <v>881</v>
      </c>
      <c r="B27" s="230" t="str">
        <f>"Капитрон банк"</f>
        <v>Капитрон банк</v>
      </c>
      <c r="C27" s="231">
        <f t="shared" si="1"/>
        <v>20</v>
      </c>
      <c r="D27" s="232"/>
      <c r="E27" s="235"/>
      <c r="F27" s="234">
        <f t="shared" si="2"/>
        <v>0</v>
      </c>
      <c r="G27" s="225" t="e">
        <f t="shared" si="0"/>
        <v>#DIV/0!</v>
      </c>
    </row>
    <row r="28" spans="1:7" s="219" customFormat="1" x14ac:dyDescent="0.2">
      <c r="A28" s="229" t="s">
        <v>882</v>
      </c>
      <c r="B28" s="230" t="str">
        <f>"Кредит банк"</f>
        <v>Кредит банк</v>
      </c>
      <c r="C28" s="231">
        <f t="shared" si="1"/>
        <v>21</v>
      </c>
      <c r="D28" s="232"/>
      <c r="E28" s="235"/>
      <c r="F28" s="234">
        <f t="shared" si="2"/>
        <v>0</v>
      </c>
      <c r="G28" s="225" t="e">
        <f t="shared" si="0"/>
        <v>#DIV/0!</v>
      </c>
    </row>
    <row r="29" spans="1:7" s="219" customFormat="1" x14ac:dyDescent="0.2">
      <c r="A29" s="229" t="s">
        <v>883</v>
      </c>
      <c r="B29" s="230" t="str">
        <f>"Төрийн банк"</f>
        <v>Төрийн банк</v>
      </c>
      <c r="C29" s="231">
        <f t="shared" si="1"/>
        <v>22</v>
      </c>
      <c r="D29" s="232"/>
      <c r="E29" s="235"/>
      <c r="F29" s="234">
        <f t="shared" si="2"/>
        <v>0</v>
      </c>
      <c r="G29" s="225" t="e">
        <f t="shared" si="0"/>
        <v>#DIV/0!</v>
      </c>
    </row>
    <row r="30" spans="1:7" s="219" customFormat="1" x14ac:dyDescent="0.2">
      <c r="A30" s="229" t="s">
        <v>884</v>
      </c>
      <c r="B30" s="230" t="str">
        <f>"Тээвэр Хөгжлийн банк"</f>
        <v>Тээвэр Хөгжлийн банк</v>
      </c>
      <c r="C30" s="231">
        <f t="shared" si="1"/>
        <v>23</v>
      </c>
      <c r="D30" s="232"/>
      <c r="E30" s="235"/>
      <c r="F30" s="234">
        <f t="shared" si="2"/>
        <v>0</v>
      </c>
      <c r="G30" s="225" t="e">
        <f t="shared" si="0"/>
        <v>#DIV/0!</v>
      </c>
    </row>
    <row r="31" spans="1:7" s="219" customFormat="1" x14ac:dyDescent="0.2">
      <c r="A31" s="229" t="s">
        <v>885</v>
      </c>
      <c r="B31" s="230" t="str">
        <f>"Улаанбаатар хотын банк"</f>
        <v>Улаанбаатар хотын банк</v>
      </c>
      <c r="C31" s="231">
        <f t="shared" si="1"/>
        <v>24</v>
      </c>
      <c r="D31" s="232"/>
      <c r="E31" s="235"/>
      <c r="F31" s="234">
        <f t="shared" si="2"/>
        <v>0</v>
      </c>
      <c r="G31" s="225" t="e">
        <f t="shared" si="0"/>
        <v>#DIV/0!</v>
      </c>
    </row>
    <row r="32" spans="1:7" s="219" customFormat="1" x14ac:dyDescent="0.2">
      <c r="A32" s="229" t="s">
        <v>886</v>
      </c>
      <c r="B32" s="230" t="str">
        <f>"Үндэсний хөрөнгө оруулалтын банк"</f>
        <v>Үндэсний хөрөнгө оруулалтын банк</v>
      </c>
      <c r="C32" s="231">
        <f t="shared" si="1"/>
        <v>25</v>
      </c>
      <c r="D32" s="232"/>
      <c r="E32" s="235"/>
      <c r="F32" s="234">
        <f t="shared" si="2"/>
        <v>0</v>
      </c>
      <c r="G32" s="225" t="e">
        <f t="shared" si="0"/>
        <v>#DIV/0!</v>
      </c>
    </row>
    <row r="33" spans="1:7" s="219" customFormat="1" x14ac:dyDescent="0.2">
      <c r="A33" s="229" t="s">
        <v>887</v>
      </c>
      <c r="B33" s="230" t="str">
        <f>"Хаан банк"</f>
        <v>Хаан банк</v>
      </c>
      <c r="C33" s="231">
        <f t="shared" si="1"/>
        <v>26</v>
      </c>
      <c r="D33" s="232"/>
      <c r="E33" s="235"/>
      <c r="F33" s="234">
        <f t="shared" si="2"/>
        <v>0</v>
      </c>
      <c r="G33" s="225" t="e">
        <f t="shared" si="0"/>
        <v>#DIV/0!</v>
      </c>
    </row>
    <row r="34" spans="1:7" s="219" customFormat="1" x14ac:dyDescent="0.2">
      <c r="A34" s="229" t="s">
        <v>888</v>
      </c>
      <c r="B34" s="230" t="str">
        <f>"Хас банк"</f>
        <v>Хас банк</v>
      </c>
      <c r="C34" s="231">
        <f t="shared" si="1"/>
        <v>27</v>
      </c>
      <c r="D34" s="232"/>
      <c r="E34" s="235"/>
      <c r="F34" s="234">
        <f t="shared" si="2"/>
        <v>0</v>
      </c>
      <c r="G34" s="225" t="e">
        <f t="shared" si="0"/>
        <v>#DIV/0!</v>
      </c>
    </row>
    <row r="35" spans="1:7" s="219" customFormat="1" x14ac:dyDescent="0.2">
      <c r="A35" s="229" t="s">
        <v>889</v>
      </c>
      <c r="B35" s="230" t="str">
        <f>"Худалдаа хөгжлийн банк"</f>
        <v>Худалдаа хөгжлийн банк</v>
      </c>
      <c r="C35" s="231">
        <f t="shared" si="1"/>
        <v>28</v>
      </c>
      <c r="D35" s="232"/>
      <c r="E35" s="235"/>
      <c r="F35" s="234">
        <f t="shared" si="2"/>
        <v>0</v>
      </c>
      <c r="G35" s="225" t="e">
        <f t="shared" si="0"/>
        <v>#DIV/0!</v>
      </c>
    </row>
    <row r="36" spans="1:7" s="219" customFormat="1" x14ac:dyDescent="0.2">
      <c r="A36" s="229" t="s">
        <v>890</v>
      </c>
      <c r="B36" s="230" t="str">
        <f>"Чингис хаан банк"</f>
        <v>Чингис хаан банк</v>
      </c>
      <c r="C36" s="231">
        <f t="shared" si="1"/>
        <v>29</v>
      </c>
      <c r="D36" s="232"/>
      <c r="E36" s="235"/>
      <c r="F36" s="234">
        <f t="shared" si="2"/>
        <v>0</v>
      </c>
      <c r="G36" s="225" t="e">
        <f t="shared" si="0"/>
        <v>#DIV/0!</v>
      </c>
    </row>
    <row r="37" spans="1:7" s="219" customFormat="1" ht="25.5" x14ac:dyDescent="0.2">
      <c r="A37" s="215">
        <v>4</v>
      </c>
      <c r="B37" s="227" t="s">
        <v>891</v>
      </c>
      <c r="C37" s="218">
        <f>+C36+1</f>
        <v>30</v>
      </c>
      <c r="D37" s="228">
        <f>SUM(D38:D50)</f>
        <v>0</v>
      </c>
      <c r="E37" s="228">
        <f>SUM(E38:E50)</f>
        <v>0</v>
      </c>
      <c r="F37" s="224">
        <f t="shared" si="2"/>
        <v>0</v>
      </c>
      <c r="G37" s="225" t="e">
        <f t="shared" si="0"/>
        <v>#DIV/0!</v>
      </c>
    </row>
    <row r="38" spans="1:7" s="219" customFormat="1" x14ac:dyDescent="0.2">
      <c r="A38" s="229" t="s">
        <v>555</v>
      </c>
      <c r="B38" s="230" t="str">
        <f>"Ариг банк"</f>
        <v>Ариг банк</v>
      </c>
      <c r="C38" s="231">
        <f t="shared" si="1"/>
        <v>31</v>
      </c>
      <c r="D38" s="235"/>
      <c r="E38" s="237"/>
      <c r="F38" s="234">
        <f t="shared" si="2"/>
        <v>0</v>
      </c>
      <c r="G38" s="225" t="e">
        <f t="shared" si="0"/>
        <v>#DIV/0!</v>
      </c>
    </row>
    <row r="39" spans="1:7" s="219" customFormat="1" x14ac:dyDescent="0.2">
      <c r="A39" s="229" t="s">
        <v>556</v>
      </c>
      <c r="B39" s="230" t="str">
        <f>"Богд банк"</f>
        <v>Богд банк</v>
      </c>
      <c r="C39" s="231">
        <f t="shared" si="1"/>
        <v>32</v>
      </c>
      <c r="D39" s="235"/>
      <c r="E39" s="237"/>
      <c r="F39" s="234">
        <f t="shared" si="2"/>
        <v>0</v>
      </c>
      <c r="G39" s="225" t="e">
        <f t="shared" si="0"/>
        <v>#DIV/0!</v>
      </c>
    </row>
    <row r="40" spans="1:7" s="219" customFormat="1" x14ac:dyDescent="0.2">
      <c r="A40" s="229" t="s">
        <v>557</v>
      </c>
      <c r="B40" s="230" t="str">
        <f>"Голомт банк"</f>
        <v>Голомт банк</v>
      </c>
      <c r="C40" s="236">
        <f t="shared" si="1"/>
        <v>33</v>
      </c>
      <c r="D40" s="235"/>
      <c r="E40" s="237"/>
      <c r="F40" s="234">
        <f t="shared" si="2"/>
        <v>0</v>
      </c>
      <c r="G40" s="225" t="e">
        <f t="shared" si="0"/>
        <v>#DIV/0!</v>
      </c>
    </row>
    <row r="41" spans="1:7" s="219" customFormat="1" x14ac:dyDescent="0.2">
      <c r="A41" s="229" t="s">
        <v>576</v>
      </c>
      <c r="B41" s="230" t="str">
        <f>"Капитрон банк"</f>
        <v>Капитрон банк</v>
      </c>
      <c r="C41" s="236">
        <f t="shared" si="1"/>
        <v>34</v>
      </c>
      <c r="D41" s="235"/>
      <c r="E41" s="237"/>
      <c r="F41" s="234">
        <f t="shared" si="2"/>
        <v>0</v>
      </c>
      <c r="G41" s="225" t="e">
        <f t="shared" si="0"/>
        <v>#DIV/0!</v>
      </c>
    </row>
    <row r="42" spans="1:7" s="219" customFormat="1" x14ac:dyDescent="0.2">
      <c r="A42" s="229" t="s">
        <v>892</v>
      </c>
      <c r="B42" s="230" t="str">
        <f>"Кредит банк"</f>
        <v>Кредит банк</v>
      </c>
      <c r="C42" s="236">
        <f t="shared" si="1"/>
        <v>35</v>
      </c>
      <c r="D42" s="235"/>
      <c r="E42" s="237"/>
      <c r="F42" s="234">
        <f t="shared" si="2"/>
        <v>0</v>
      </c>
      <c r="G42" s="225" t="e">
        <f t="shared" si="0"/>
        <v>#DIV/0!</v>
      </c>
    </row>
    <row r="43" spans="1:7" s="219" customFormat="1" x14ac:dyDescent="0.2">
      <c r="A43" s="229" t="s">
        <v>893</v>
      </c>
      <c r="B43" s="230" t="str">
        <f>"Төрийн банк"</f>
        <v>Төрийн банк</v>
      </c>
      <c r="C43" s="231">
        <f t="shared" si="1"/>
        <v>36</v>
      </c>
      <c r="D43" s="235"/>
      <c r="E43" s="237"/>
      <c r="F43" s="234">
        <f t="shared" si="2"/>
        <v>0</v>
      </c>
      <c r="G43" s="225" t="e">
        <f t="shared" si="0"/>
        <v>#DIV/0!</v>
      </c>
    </row>
    <row r="44" spans="1:7" s="219" customFormat="1" x14ac:dyDescent="0.2">
      <c r="A44" s="229" t="s">
        <v>894</v>
      </c>
      <c r="B44" s="230" t="str">
        <f>"Тээвэр Хөгжлийн банк"</f>
        <v>Тээвэр Хөгжлийн банк</v>
      </c>
      <c r="C44" s="231">
        <f t="shared" si="1"/>
        <v>37</v>
      </c>
      <c r="D44" s="235"/>
      <c r="E44" s="237"/>
      <c r="F44" s="234">
        <f t="shared" si="2"/>
        <v>0</v>
      </c>
      <c r="G44" s="225" t="e">
        <f t="shared" si="0"/>
        <v>#DIV/0!</v>
      </c>
    </row>
    <row r="45" spans="1:7" s="219" customFormat="1" x14ac:dyDescent="0.2">
      <c r="A45" s="229" t="s">
        <v>895</v>
      </c>
      <c r="B45" s="230" t="str">
        <f>"Улаанбаатар хотын банк"</f>
        <v>Улаанбаатар хотын банк</v>
      </c>
      <c r="C45" s="231">
        <f t="shared" si="1"/>
        <v>38</v>
      </c>
      <c r="D45" s="235"/>
      <c r="E45" s="237"/>
      <c r="F45" s="234">
        <f t="shared" si="2"/>
        <v>0</v>
      </c>
      <c r="G45" s="225" t="e">
        <f t="shared" si="0"/>
        <v>#DIV/0!</v>
      </c>
    </row>
    <row r="46" spans="1:7" s="219" customFormat="1" x14ac:dyDescent="0.2">
      <c r="A46" s="229" t="s">
        <v>896</v>
      </c>
      <c r="B46" s="230" t="str">
        <f>"Үндэсний хөрөнгө оруулалтын банк"</f>
        <v>Үндэсний хөрөнгө оруулалтын банк</v>
      </c>
      <c r="C46" s="231">
        <f t="shared" si="1"/>
        <v>39</v>
      </c>
      <c r="D46" s="235"/>
      <c r="E46" s="237"/>
      <c r="F46" s="234">
        <f t="shared" si="2"/>
        <v>0</v>
      </c>
      <c r="G46" s="225" t="e">
        <f t="shared" si="0"/>
        <v>#DIV/0!</v>
      </c>
    </row>
    <row r="47" spans="1:7" s="219" customFormat="1" x14ac:dyDescent="0.2">
      <c r="A47" s="229" t="s">
        <v>897</v>
      </c>
      <c r="B47" s="230" t="str">
        <f>"Хаан банк"</f>
        <v>Хаан банк</v>
      </c>
      <c r="C47" s="231">
        <f t="shared" si="1"/>
        <v>40</v>
      </c>
      <c r="D47" s="235"/>
      <c r="E47" s="237"/>
      <c r="F47" s="234">
        <f t="shared" si="2"/>
        <v>0</v>
      </c>
      <c r="G47" s="225" t="e">
        <f t="shared" si="0"/>
        <v>#DIV/0!</v>
      </c>
    </row>
    <row r="48" spans="1:7" s="219" customFormat="1" x14ac:dyDescent="0.2">
      <c r="A48" s="229" t="s">
        <v>898</v>
      </c>
      <c r="B48" s="230" t="str">
        <f>"Хас банк"</f>
        <v>Хас банк</v>
      </c>
      <c r="C48" s="231">
        <f t="shared" si="1"/>
        <v>41</v>
      </c>
      <c r="D48" s="235"/>
      <c r="E48" s="237"/>
      <c r="F48" s="234">
        <f t="shared" si="2"/>
        <v>0</v>
      </c>
      <c r="G48" s="225" t="e">
        <f t="shared" si="0"/>
        <v>#DIV/0!</v>
      </c>
    </row>
    <row r="49" spans="1:8" s="219" customFormat="1" x14ac:dyDescent="0.2">
      <c r="A49" s="229" t="s">
        <v>899</v>
      </c>
      <c r="B49" s="230" t="str">
        <f>"Худалдаа хөгжлийн банк"</f>
        <v>Худалдаа хөгжлийн банк</v>
      </c>
      <c r="C49" s="231">
        <f t="shared" si="1"/>
        <v>42</v>
      </c>
      <c r="D49" s="235"/>
      <c r="E49" s="237"/>
      <c r="F49" s="234">
        <f t="shared" si="2"/>
        <v>0</v>
      </c>
      <c r="G49" s="225" t="e">
        <f t="shared" si="0"/>
        <v>#DIV/0!</v>
      </c>
    </row>
    <row r="50" spans="1:8" s="219" customFormat="1" x14ac:dyDescent="0.2">
      <c r="A50" s="229" t="s">
        <v>900</v>
      </c>
      <c r="B50" s="230" t="str">
        <f>"Чингис хаан банк"</f>
        <v>Чингис хаан банк</v>
      </c>
      <c r="C50" s="231">
        <f t="shared" si="1"/>
        <v>43</v>
      </c>
      <c r="D50" s="235"/>
      <c r="E50" s="237"/>
      <c r="F50" s="234">
        <f t="shared" si="2"/>
        <v>0</v>
      </c>
      <c r="G50" s="225" t="e">
        <f t="shared" si="0"/>
        <v>#DIV/0!</v>
      </c>
    </row>
    <row r="51" spans="1:8" s="219" customFormat="1" ht="25.5" x14ac:dyDescent="0.2">
      <c r="A51" s="215">
        <v>5</v>
      </c>
      <c r="B51" s="227" t="s">
        <v>901</v>
      </c>
      <c r="C51" s="218">
        <f>+C50+1</f>
        <v>44</v>
      </c>
      <c r="D51" s="228">
        <f>SUM(D52:D64)</f>
        <v>0</v>
      </c>
      <c r="E51" s="228">
        <f>SUM(E52:E64)</f>
        <v>0</v>
      </c>
      <c r="F51" s="224">
        <f t="shared" si="2"/>
        <v>0</v>
      </c>
      <c r="G51" s="225" t="e">
        <f t="shared" si="0"/>
        <v>#DIV/0!</v>
      </c>
      <c r="H51" s="226" t="e">
        <f>+IF(G51&lt;0.8, "","журамд заасан хувиас хэтрүүлж байршуулсан")</f>
        <v>#DIV/0!</v>
      </c>
    </row>
    <row r="52" spans="1:8" s="219" customFormat="1" x14ac:dyDescent="0.2">
      <c r="A52" s="229" t="s">
        <v>559</v>
      </c>
      <c r="B52" s="230" t="str">
        <f>"Ариг банк"</f>
        <v>Ариг банк</v>
      </c>
      <c r="C52" s="231">
        <f t="shared" si="1"/>
        <v>45</v>
      </c>
      <c r="D52" s="235"/>
      <c r="E52" s="237"/>
      <c r="F52" s="234">
        <f t="shared" si="2"/>
        <v>0</v>
      </c>
      <c r="G52" s="225" t="e">
        <f t="shared" si="0"/>
        <v>#DIV/0!</v>
      </c>
    </row>
    <row r="53" spans="1:8" s="219" customFormat="1" x14ac:dyDescent="0.2">
      <c r="A53" s="229" t="s">
        <v>560</v>
      </c>
      <c r="B53" s="230" t="str">
        <f>"Богд банк"</f>
        <v>Богд банк</v>
      </c>
      <c r="C53" s="231">
        <f t="shared" si="1"/>
        <v>46</v>
      </c>
      <c r="D53" s="235"/>
      <c r="E53" s="237"/>
      <c r="F53" s="234">
        <f t="shared" si="2"/>
        <v>0</v>
      </c>
      <c r="G53" s="225" t="e">
        <f t="shared" si="0"/>
        <v>#DIV/0!</v>
      </c>
    </row>
    <row r="54" spans="1:8" s="219" customFormat="1" x14ac:dyDescent="0.2">
      <c r="A54" s="229" t="s">
        <v>561</v>
      </c>
      <c r="B54" s="230" t="str">
        <f>"Голомт банк"</f>
        <v>Голомт банк</v>
      </c>
      <c r="C54" s="231">
        <f t="shared" si="1"/>
        <v>47</v>
      </c>
      <c r="D54" s="235"/>
      <c r="E54" s="237"/>
      <c r="F54" s="234">
        <f t="shared" si="2"/>
        <v>0</v>
      </c>
      <c r="G54" s="225" t="e">
        <f t="shared" si="0"/>
        <v>#DIV/0!</v>
      </c>
    </row>
    <row r="55" spans="1:8" s="219" customFormat="1" x14ac:dyDescent="0.2">
      <c r="A55" s="229" t="s">
        <v>606</v>
      </c>
      <c r="B55" s="230" t="str">
        <f>"Капитрон банк"</f>
        <v>Капитрон банк</v>
      </c>
      <c r="C55" s="231">
        <f t="shared" si="1"/>
        <v>48</v>
      </c>
      <c r="D55" s="235"/>
      <c r="E55" s="237"/>
      <c r="F55" s="234">
        <f t="shared" si="2"/>
        <v>0</v>
      </c>
      <c r="G55" s="225" t="e">
        <f t="shared" si="0"/>
        <v>#DIV/0!</v>
      </c>
    </row>
    <row r="56" spans="1:8" s="219" customFormat="1" x14ac:dyDescent="0.2">
      <c r="A56" s="229" t="s">
        <v>902</v>
      </c>
      <c r="B56" s="230" t="str">
        <f>"Кредит банк"</f>
        <v>Кредит банк</v>
      </c>
      <c r="C56" s="231">
        <f t="shared" si="1"/>
        <v>49</v>
      </c>
      <c r="D56" s="235"/>
      <c r="E56" s="237"/>
      <c r="F56" s="234">
        <f t="shared" si="2"/>
        <v>0</v>
      </c>
      <c r="G56" s="225" t="e">
        <f t="shared" si="0"/>
        <v>#DIV/0!</v>
      </c>
    </row>
    <row r="57" spans="1:8" x14ac:dyDescent="0.2">
      <c r="A57" s="229" t="s">
        <v>903</v>
      </c>
      <c r="B57" s="230" t="str">
        <f>"Төрийн банк"</f>
        <v>Төрийн банк</v>
      </c>
      <c r="C57" s="231">
        <f t="shared" si="1"/>
        <v>50</v>
      </c>
      <c r="D57" s="235"/>
      <c r="E57" s="237"/>
      <c r="F57" s="234">
        <f t="shared" si="2"/>
        <v>0</v>
      </c>
      <c r="G57" s="225" t="e">
        <f t="shared" si="0"/>
        <v>#DIV/0!</v>
      </c>
    </row>
    <row r="58" spans="1:8" x14ac:dyDescent="0.2">
      <c r="A58" s="229" t="s">
        <v>904</v>
      </c>
      <c r="B58" s="230" t="str">
        <f>"Тээвэр Хөгжлийн банк"</f>
        <v>Тээвэр Хөгжлийн банк</v>
      </c>
      <c r="C58" s="231">
        <f t="shared" si="1"/>
        <v>51</v>
      </c>
      <c r="D58" s="235"/>
      <c r="E58" s="237"/>
      <c r="F58" s="234">
        <f t="shared" si="2"/>
        <v>0</v>
      </c>
      <c r="G58" s="225" t="e">
        <f t="shared" si="0"/>
        <v>#DIV/0!</v>
      </c>
    </row>
    <row r="59" spans="1:8" x14ac:dyDescent="0.2">
      <c r="A59" s="229" t="s">
        <v>905</v>
      </c>
      <c r="B59" s="230" t="str">
        <f>"Улаанбаатар хотын банк"</f>
        <v>Улаанбаатар хотын банк</v>
      </c>
      <c r="C59" s="231">
        <f t="shared" si="1"/>
        <v>52</v>
      </c>
      <c r="D59" s="235"/>
      <c r="E59" s="237"/>
      <c r="F59" s="234">
        <f t="shared" si="2"/>
        <v>0</v>
      </c>
      <c r="G59" s="225" t="e">
        <f t="shared" si="0"/>
        <v>#DIV/0!</v>
      </c>
    </row>
    <row r="60" spans="1:8" x14ac:dyDescent="0.2">
      <c r="A60" s="229" t="s">
        <v>906</v>
      </c>
      <c r="B60" s="230" t="str">
        <f>"Үндэсний хөрөнгө оруулалтын банк"</f>
        <v>Үндэсний хөрөнгө оруулалтын банк</v>
      </c>
      <c r="C60" s="231">
        <f t="shared" si="1"/>
        <v>53</v>
      </c>
      <c r="D60" s="235"/>
      <c r="E60" s="237"/>
      <c r="F60" s="234">
        <f t="shared" si="2"/>
        <v>0</v>
      </c>
      <c r="G60" s="225" t="e">
        <f t="shared" si="0"/>
        <v>#DIV/0!</v>
      </c>
    </row>
    <row r="61" spans="1:8" x14ac:dyDescent="0.2">
      <c r="A61" s="229" t="s">
        <v>907</v>
      </c>
      <c r="B61" s="230" t="str">
        <f>"Хаан банк"</f>
        <v>Хаан банк</v>
      </c>
      <c r="C61" s="231">
        <f t="shared" si="1"/>
        <v>54</v>
      </c>
      <c r="D61" s="235"/>
      <c r="E61" s="237"/>
      <c r="F61" s="234">
        <f t="shared" si="2"/>
        <v>0</v>
      </c>
      <c r="G61" s="225" t="e">
        <f t="shared" si="0"/>
        <v>#DIV/0!</v>
      </c>
    </row>
    <row r="62" spans="1:8" x14ac:dyDescent="0.2">
      <c r="A62" s="229" t="s">
        <v>908</v>
      </c>
      <c r="B62" s="230" t="str">
        <f>"Хас банк"</f>
        <v>Хас банк</v>
      </c>
      <c r="C62" s="231">
        <f t="shared" si="1"/>
        <v>55</v>
      </c>
      <c r="D62" s="235"/>
      <c r="E62" s="237"/>
      <c r="F62" s="234">
        <f t="shared" si="2"/>
        <v>0</v>
      </c>
      <c r="G62" s="225" t="e">
        <f t="shared" si="0"/>
        <v>#DIV/0!</v>
      </c>
    </row>
    <row r="63" spans="1:8" x14ac:dyDescent="0.2">
      <c r="A63" s="229" t="s">
        <v>909</v>
      </c>
      <c r="B63" s="230" t="str">
        <f>"Худалдаа хөгжлийн банк"</f>
        <v>Худалдаа хөгжлийн банк</v>
      </c>
      <c r="C63" s="231">
        <f t="shared" si="1"/>
        <v>56</v>
      </c>
      <c r="D63" s="235"/>
      <c r="E63" s="237"/>
      <c r="F63" s="234">
        <f t="shared" si="2"/>
        <v>0</v>
      </c>
      <c r="G63" s="225" t="e">
        <f t="shared" si="0"/>
        <v>#DIV/0!</v>
      </c>
    </row>
    <row r="64" spans="1:8" x14ac:dyDescent="0.2">
      <c r="A64" s="229" t="s">
        <v>910</v>
      </c>
      <c r="B64" s="230" t="str">
        <f>"Чингис хаан банк"</f>
        <v>Чингис хаан банк</v>
      </c>
      <c r="C64" s="231">
        <f t="shared" si="1"/>
        <v>57</v>
      </c>
      <c r="D64" s="235"/>
      <c r="E64" s="237"/>
      <c r="F64" s="234">
        <f t="shared" si="2"/>
        <v>0</v>
      </c>
      <c r="G64" s="225" t="e">
        <f t="shared" si="0"/>
        <v>#DIV/0!</v>
      </c>
    </row>
    <row r="65" spans="1:8" x14ac:dyDescent="0.2">
      <c r="A65" s="215">
        <f>+A51+1</f>
        <v>6</v>
      </c>
      <c r="B65" s="238" t="s">
        <v>911</v>
      </c>
      <c r="C65" s="218">
        <f>+C64+1</f>
        <v>58</v>
      </c>
      <c r="D65" s="228">
        <f>SUM(D66:D74)</f>
        <v>0</v>
      </c>
      <c r="E65" s="228">
        <f>SUM(E66:E74)</f>
        <v>0</v>
      </c>
      <c r="F65" s="224">
        <f t="shared" ref="F65:F86" si="3">SUM(D65+E65)</f>
        <v>0</v>
      </c>
      <c r="G65" s="225" t="e">
        <f t="shared" si="0"/>
        <v>#DIV/0!</v>
      </c>
    </row>
    <row r="66" spans="1:8" x14ac:dyDescent="0.2">
      <c r="A66" s="229" t="s">
        <v>912</v>
      </c>
      <c r="B66" s="239" t="s">
        <v>764</v>
      </c>
      <c r="C66" s="231">
        <f t="shared" ref="C66:C88" si="4">C65+1</f>
        <v>59</v>
      </c>
      <c r="D66" s="232"/>
      <c r="E66" s="232"/>
      <c r="F66" s="234">
        <f>SUM(D66+E66)</f>
        <v>0</v>
      </c>
      <c r="G66" s="225" t="e">
        <f t="shared" si="0"/>
        <v>#DIV/0!</v>
      </c>
    </row>
    <row r="67" spans="1:8" x14ac:dyDescent="0.2">
      <c r="A67" s="229" t="s">
        <v>913</v>
      </c>
      <c r="B67" s="239" t="s">
        <v>260</v>
      </c>
      <c r="C67" s="231">
        <f t="shared" si="4"/>
        <v>60</v>
      </c>
      <c r="D67" s="232"/>
      <c r="E67" s="232"/>
      <c r="F67" s="234">
        <f t="shared" si="3"/>
        <v>0</v>
      </c>
      <c r="G67" s="225" t="e">
        <f t="shared" si="0"/>
        <v>#DIV/0!</v>
      </c>
      <c r="H67" s="240" t="e">
        <f>+IF(G67&lt;0.6, "","журамд заасан хувиас хэтрүүлж байршуулсан")</f>
        <v>#DIV/0!</v>
      </c>
    </row>
    <row r="68" spans="1:8" x14ac:dyDescent="0.2">
      <c r="A68" s="229" t="s">
        <v>914</v>
      </c>
      <c r="B68" s="239" t="s">
        <v>261</v>
      </c>
      <c r="C68" s="231">
        <f t="shared" si="4"/>
        <v>61</v>
      </c>
      <c r="D68" s="232"/>
      <c r="E68" s="232"/>
      <c r="F68" s="234">
        <f t="shared" si="3"/>
        <v>0</v>
      </c>
      <c r="G68" s="225" t="e">
        <f t="shared" si="0"/>
        <v>#DIV/0!</v>
      </c>
      <c r="H68" s="240" t="e">
        <f>+IF(G68&lt;0.6, "","журамд заасан хувиас хэтрүүлж байршуулсан")</f>
        <v>#DIV/0!</v>
      </c>
    </row>
    <row r="69" spans="1:8" x14ac:dyDescent="0.2">
      <c r="A69" s="229" t="s">
        <v>915</v>
      </c>
      <c r="B69" s="239" t="s">
        <v>765</v>
      </c>
      <c r="C69" s="231">
        <f t="shared" si="4"/>
        <v>62</v>
      </c>
      <c r="D69" s="232"/>
      <c r="E69" s="232"/>
      <c r="F69" s="234">
        <f t="shared" si="3"/>
        <v>0</v>
      </c>
      <c r="G69" s="225" t="e">
        <f t="shared" si="0"/>
        <v>#DIV/0!</v>
      </c>
      <c r="H69" s="240" t="e">
        <f>+IF(G69&lt;0.6, "","журамд заасан хувиас хэтрүүлж байршуулсан")</f>
        <v>#DIV/0!</v>
      </c>
    </row>
    <row r="70" spans="1:8" x14ac:dyDescent="0.2">
      <c r="A70" s="229" t="s">
        <v>916</v>
      </c>
      <c r="B70" s="239" t="s">
        <v>259</v>
      </c>
      <c r="C70" s="231">
        <f t="shared" si="4"/>
        <v>63</v>
      </c>
      <c r="D70" s="232"/>
      <c r="E70" s="232"/>
      <c r="F70" s="234">
        <f t="shared" si="3"/>
        <v>0</v>
      </c>
      <c r="G70" s="225" t="e">
        <f t="shared" si="0"/>
        <v>#DIV/0!</v>
      </c>
      <c r="H70" s="240" t="e">
        <f>+IF(G70&lt;0.3, "","журамд заасан хувиас хэтрүүлж байршуулсан")</f>
        <v>#DIV/0!</v>
      </c>
    </row>
    <row r="71" spans="1:8" x14ac:dyDescent="0.2">
      <c r="A71" s="229" t="s">
        <v>917</v>
      </c>
      <c r="B71" s="239" t="s">
        <v>766</v>
      </c>
      <c r="C71" s="231">
        <f t="shared" si="4"/>
        <v>64</v>
      </c>
      <c r="D71" s="232"/>
      <c r="E71" s="232"/>
      <c r="F71" s="234">
        <f t="shared" si="3"/>
        <v>0</v>
      </c>
      <c r="G71" s="225" t="e">
        <f t="shared" si="0"/>
        <v>#DIV/0!</v>
      </c>
      <c r="H71" s="240" t="e">
        <f>+IF(G71&lt;0.2, "","журамд заасан хувиас хэтрүүлж байршуулсан")</f>
        <v>#DIV/0!</v>
      </c>
    </row>
    <row r="72" spans="1:8" x14ac:dyDescent="0.2">
      <c r="A72" s="229" t="s">
        <v>918</v>
      </c>
      <c r="B72" s="239" t="s">
        <v>767</v>
      </c>
      <c r="C72" s="231">
        <f t="shared" si="4"/>
        <v>65</v>
      </c>
      <c r="D72" s="232"/>
      <c r="E72" s="232"/>
      <c r="F72" s="234">
        <f t="shared" si="3"/>
        <v>0</v>
      </c>
      <c r="G72" s="225" t="e">
        <f t="shared" ref="G72:G88" si="5">F72/$F$88</f>
        <v>#DIV/0!</v>
      </c>
      <c r="H72" s="240" t="e">
        <f>+IF(G72&lt;0.05, "","журамд заасан хувиас хэтрүүлж байршуулсан")</f>
        <v>#DIV/0!</v>
      </c>
    </row>
    <row r="73" spans="1:8" ht="25.5" x14ac:dyDescent="0.2">
      <c r="A73" s="229" t="s">
        <v>919</v>
      </c>
      <c r="B73" s="239" t="s">
        <v>768</v>
      </c>
      <c r="C73" s="231">
        <f t="shared" si="4"/>
        <v>66</v>
      </c>
      <c r="D73" s="232"/>
      <c r="E73" s="232"/>
      <c r="F73" s="234">
        <f t="shared" si="3"/>
        <v>0</v>
      </c>
      <c r="G73" s="225" t="e">
        <f t="shared" si="5"/>
        <v>#DIV/0!</v>
      </c>
      <c r="H73" s="240" t="e">
        <f>+IF(G73&lt;0.2, "","журамд заасан хувиас хэтрүүлж байршуулсан")</f>
        <v>#DIV/0!</v>
      </c>
    </row>
    <row r="74" spans="1:8" x14ac:dyDescent="0.2">
      <c r="A74" s="229" t="s">
        <v>920</v>
      </c>
      <c r="B74" s="239" t="s">
        <v>603</v>
      </c>
      <c r="C74" s="231">
        <f t="shared" si="4"/>
        <v>67</v>
      </c>
      <c r="D74" s="232"/>
      <c r="E74" s="232"/>
      <c r="F74" s="234">
        <f t="shared" si="3"/>
        <v>0</v>
      </c>
      <c r="G74" s="225" t="e">
        <f t="shared" si="5"/>
        <v>#DIV/0!</v>
      </c>
    </row>
    <row r="75" spans="1:8" x14ac:dyDescent="0.2">
      <c r="A75" s="215">
        <f>+A65+1</f>
        <v>7</v>
      </c>
      <c r="B75" s="227" t="s">
        <v>769</v>
      </c>
      <c r="C75" s="218">
        <f t="shared" si="4"/>
        <v>68</v>
      </c>
      <c r="D75" s="228">
        <v>0</v>
      </c>
      <c r="E75" s="241"/>
      <c r="F75" s="224">
        <f t="shared" si="3"/>
        <v>0</v>
      </c>
      <c r="G75" s="225" t="e">
        <f t="shared" si="5"/>
        <v>#DIV/0!</v>
      </c>
      <c r="H75" s="240" t="e">
        <f>+IF(G75&lt;0.1, "","журамд заасан хувиас хэтрүүлж байршуулсан")</f>
        <v>#DIV/0!</v>
      </c>
    </row>
    <row r="76" spans="1:8" ht="25.5" x14ac:dyDescent="0.2">
      <c r="A76" s="215" t="s">
        <v>564</v>
      </c>
      <c r="B76" s="227" t="s">
        <v>921</v>
      </c>
      <c r="C76" s="218">
        <f t="shared" si="4"/>
        <v>69</v>
      </c>
      <c r="D76" s="228">
        <v>0</v>
      </c>
      <c r="E76" s="228">
        <f>SUM(E77:E86)</f>
        <v>0</v>
      </c>
      <c r="F76" s="242">
        <f t="shared" si="3"/>
        <v>0</v>
      </c>
      <c r="G76" s="225" t="e">
        <f t="shared" si="5"/>
        <v>#DIV/0!</v>
      </c>
      <c r="H76" s="240" t="e">
        <f>+IF(G76&lt;0.2, "","журамд заасан хувиас хэтрүүлж байршуулсан")</f>
        <v>#DIV/0!</v>
      </c>
    </row>
    <row r="77" spans="1:8" x14ac:dyDescent="0.2">
      <c r="A77" s="243" t="s">
        <v>922</v>
      </c>
      <c r="B77" s="239" t="s">
        <v>923</v>
      </c>
      <c r="C77" s="244">
        <f t="shared" si="4"/>
        <v>70</v>
      </c>
      <c r="D77" s="233"/>
      <c r="E77" s="232"/>
      <c r="F77" s="234">
        <f t="shared" si="3"/>
        <v>0</v>
      </c>
      <c r="G77" s="225" t="e">
        <f t="shared" si="5"/>
        <v>#DIV/0!</v>
      </c>
    </row>
    <row r="78" spans="1:8" x14ac:dyDescent="0.2">
      <c r="A78" s="245">
        <f>+A77+0.1</f>
        <v>8.1999999999999993</v>
      </c>
      <c r="B78" s="239" t="s">
        <v>923</v>
      </c>
      <c r="C78" s="244">
        <f t="shared" si="4"/>
        <v>71</v>
      </c>
      <c r="D78" s="233"/>
      <c r="E78" s="232"/>
      <c r="F78" s="234">
        <f t="shared" si="3"/>
        <v>0</v>
      </c>
      <c r="G78" s="225" t="e">
        <f t="shared" si="5"/>
        <v>#DIV/0!</v>
      </c>
    </row>
    <row r="79" spans="1:8" x14ac:dyDescent="0.2">
      <c r="A79" s="245">
        <f t="shared" ref="A79:A85" si="6">+A78+0.1</f>
        <v>8.2999999999999989</v>
      </c>
      <c r="B79" s="239" t="s">
        <v>923</v>
      </c>
      <c r="C79" s="244">
        <f t="shared" si="4"/>
        <v>72</v>
      </c>
      <c r="D79" s="233"/>
      <c r="E79" s="232"/>
      <c r="F79" s="234">
        <f t="shared" si="3"/>
        <v>0</v>
      </c>
      <c r="G79" s="225" t="e">
        <f t="shared" si="5"/>
        <v>#DIV/0!</v>
      </c>
    </row>
    <row r="80" spans="1:8" x14ac:dyDescent="0.2">
      <c r="A80" s="245">
        <f t="shared" si="6"/>
        <v>8.3999999999999986</v>
      </c>
      <c r="B80" s="239" t="s">
        <v>923</v>
      </c>
      <c r="C80" s="244">
        <f t="shared" si="4"/>
        <v>73</v>
      </c>
      <c r="D80" s="233"/>
      <c r="E80" s="232"/>
      <c r="F80" s="234">
        <f t="shared" si="3"/>
        <v>0</v>
      </c>
      <c r="G80" s="225" t="e">
        <f t="shared" si="5"/>
        <v>#DIV/0!</v>
      </c>
    </row>
    <row r="81" spans="1:8" x14ac:dyDescent="0.2">
      <c r="A81" s="245">
        <f t="shared" si="6"/>
        <v>8.4999999999999982</v>
      </c>
      <c r="B81" s="239" t="s">
        <v>923</v>
      </c>
      <c r="C81" s="244">
        <f t="shared" si="4"/>
        <v>74</v>
      </c>
      <c r="D81" s="233"/>
      <c r="E81" s="232"/>
      <c r="F81" s="234">
        <f t="shared" si="3"/>
        <v>0</v>
      </c>
      <c r="G81" s="225" t="e">
        <f t="shared" si="5"/>
        <v>#DIV/0!</v>
      </c>
    </row>
    <row r="82" spans="1:8" x14ac:dyDescent="0.2">
      <c r="A82" s="245">
        <f t="shared" si="6"/>
        <v>8.5999999999999979</v>
      </c>
      <c r="B82" s="239" t="s">
        <v>923</v>
      </c>
      <c r="C82" s="244">
        <f t="shared" si="4"/>
        <v>75</v>
      </c>
      <c r="D82" s="233"/>
      <c r="E82" s="232"/>
      <c r="F82" s="234">
        <f t="shared" si="3"/>
        <v>0</v>
      </c>
      <c r="G82" s="225" t="e">
        <f t="shared" si="5"/>
        <v>#DIV/0!</v>
      </c>
    </row>
    <row r="83" spans="1:8" x14ac:dyDescent="0.2">
      <c r="A83" s="245">
        <f t="shared" si="6"/>
        <v>8.6999999999999975</v>
      </c>
      <c r="B83" s="239" t="s">
        <v>923</v>
      </c>
      <c r="C83" s="244">
        <f t="shared" si="4"/>
        <v>76</v>
      </c>
      <c r="D83" s="233"/>
      <c r="E83" s="232"/>
      <c r="F83" s="234">
        <f t="shared" si="3"/>
        <v>0</v>
      </c>
      <c r="G83" s="225" t="e">
        <f t="shared" si="5"/>
        <v>#DIV/0!</v>
      </c>
    </row>
    <row r="84" spans="1:8" x14ac:dyDescent="0.2">
      <c r="A84" s="245">
        <f t="shared" si="6"/>
        <v>8.7999999999999972</v>
      </c>
      <c r="B84" s="239" t="s">
        <v>923</v>
      </c>
      <c r="C84" s="244">
        <f t="shared" si="4"/>
        <v>77</v>
      </c>
      <c r="D84" s="233"/>
      <c r="E84" s="232"/>
      <c r="F84" s="234">
        <f t="shared" si="3"/>
        <v>0</v>
      </c>
      <c r="G84" s="225" t="e">
        <f t="shared" si="5"/>
        <v>#DIV/0!</v>
      </c>
    </row>
    <row r="85" spans="1:8" x14ac:dyDescent="0.2">
      <c r="A85" s="245">
        <f t="shared" si="6"/>
        <v>8.8999999999999968</v>
      </c>
      <c r="B85" s="239" t="s">
        <v>923</v>
      </c>
      <c r="C85" s="244">
        <f t="shared" si="4"/>
        <v>78</v>
      </c>
      <c r="D85" s="233"/>
      <c r="E85" s="232"/>
      <c r="F85" s="234">
        <f>SUM(D85+E85)</f>
        <v>0</v>
      </c>
      <c r="G85" s="225" t="e">
        <f t="shared" si="5"/>
        <v>#DIV/0!</v>
      </c>
    </row>
    <row r="86" spans="1:8" x14ac:dyDescent="0.2">
      <c r="A86" s="243">
        <v>8.1</v>
      </c>
      <c r="B86" s="239" t="s">
        <v>923</v>
      </c>
      <c r="C86" s="244">
        <f t="shared" si="4"/>
        <v>79</v>
      </c>
      <c r="D86" s="233"/>
      <c r="E86" s="232"/>
      <c r="F86" s="234">
        <f t="shared" si="3"/>
        <v>0</v>
      </c>
      <c r="G86" s="225" t="e">
        <f t="shared" si="5"/>
        <v>#DIV/0!</v>
      </c>
    </row>
    <row r="87" spans="1:8" ht="25.5" x14ac:dyDescent="0.2">
      <c r="A87" s="215">
        <f>+A76+1</f>
        <v>9</v>
      </c>
      <c r="B87" s="216" t="s">
        <v>924</v>
      </c>
      <c r="C87" s="218">
        <f t="shared" si="4"/>
        <v>80</v>
      </c>
      <c r="D87" s="228">
        <v>0</v>
      </c>
      <c r="E87" s="232"/>
      <c r="F87" s="224">
        <f>+D87+E87</f>
        <v>0</v>
      </c>
      <c r="G87" s="246" t="e">
        <f t="shared" si="5"/>
        <v>#DIV/0!</v>
      </c>
      <c r="H87" s="240" t="e">
        <f>+IF(G87&lt;0.3, "","журамд заасан хувиас хэтрүүлж байршуулсан")</f>
        <v>#DIV/0!</v>
      </c>
    </row>
    <row r="88" spans="1:8" x14ac:dyDescent="0.2">
      <c r="A88" s="215" t="s">
        <v>567</v>
      </c>
      <c r="B88" s="216" t="s">
        <v>625</v>
      </c>
      <c r="C88" s="218">
        <f t="shared" si="4"/>
        <v>81</v>
      </c>
      <c r="D88" s="247">
        <f>SUM(D8,D9,D23,D37,D51,D65,D75,D76,D87)</f>
        <v>0</v>
      </c>
      <c r="E88" s="247">
        <f>SUM(E8,E9,E23,E37,E51,E65,E75,E76,E87)</f>
        <v>0</v>
      </c>
      <c r="F88" s="248">
        <f>+F8+F9+F23+F37+F51+F65+F75+F76+F87</f>
        <v>0</v>
      </c>
      <c r="G88" s="225" t="e">
        <f t="shared" si="5"/>
        <v>#DIV/0!</v>
      </c>
    </row>
    <row r="89" spans="1:8" x14ac:dyDescent="0.2">
      <c r="A89" s="249"/>
      <c r="B89" s="250"/>
      <c r="C89" s="251"/>
      <c r="D89" s="252"/>
      <c r="E89" s="252"/>
      <c r="F89" s="252">
        <f>+F88-i.04119!E79</f>
        <v>0</v>
      </c>
      <c r="G89" s="253"/>
    </row>
    <row r="90" spans="1:8" x14ac:dyDescent="0.2">
      <c r="B90" s="6" t="s">
        <v>398</v>
      </c>
      <c r="C90" s="273"/>
      <c r="D90" s="8"/>
      <c r="E90" s="8"/>
      <c r="F90" s="255"/>
    </row>
    <row r="91" spans="1:8" x14ac:dyDescent="0.2">
      <c r="B91" s="9"/>
      <c r="C91" s="273"/>
      <c r="D91" s="8"/>
      <c r="E91" s="8"/>
      <c r="F91" s="256"/>
    </row>
    <row r="92" spans="1:8" x14ac:dyDescent="0.2">
      <c r="B92" s="9" t="s">
        <v>399</v>
      </c>
      <c r="C92" s="273"/>
      <c r="D92" s="8"/>
      <c r="E92" s="8"/>
      <c r="F92" s="256"/>
    </row>
    <row r="93" spans="1:8" x14ac:dyDescent="0.2">
      <c r="B93" s="9"/>
      <c r="C93" s="273"/>
      <c r="D93" s="8"/>
      <c r="E93" s="8"/>
      <c r="F93" s="256"/>
    </row>
    <row r="94" spans="1:8" x14ac:dyDescent="0.2">
      <c r="B94" s="10" t="s">
        <v>400</v>
      </c>
      <c r="C94" s="479" t="s">
        <v>401</v>
      </c>
      <c r="D94" s="479"/>
      <c r="E94" s="8" t="s">
        <v>402</v>
      </c>
      <c r="F94" s="256"/>
    </row>
    <row r="95" spans="1:8" x14ac:dyDescent="0.2">
      <c r="B95" s="9"/>
      <c r="C95" s="479"/>
      <c r="D95" s="479"/>
      <c r="E95" s="8"/>
      <c r="F95" s="256"/>
    </row>
    <row r="96" spans="1:8" x14ac:dyDescent="0.2">
      <c r="B96" s="10" t="s">
        <v>403</v>
      </c>
      <c r="C96" s="479" t="s">
        <v>404</v>
      </c>
      <c r="D96" s="479"/>
      <c r="E96" s="8" t="s">
        <v>405</v>
      </c>
      <c r="F96" s="256"/>
    </row>
    <row r="97" spans="2:6" x14ac:dyDescent="0.2">
      <c r="B97" s="9"/>
      <c r="C97" s="479"/>
      <c r="D97" s="479"/>
      <c r="E97" s="8"/>
      <c r="F97" s="256"/>
    </row>
    <row r="98" spans="2:6" x14ac:dyDescent="0.2">
      <c r="B98" s="10" t="s">
        <v>406</v>
      </c>
      <c r="C98" s="479" t="s">
        <v>401</v>
      </c>
      <c r="D98" s="479"/>
      <c r="E98" s="8" t="s">
        <v>405</v>
      </c>
      <c r="F98" s="256"/>
    </row>
    <row r="99" spans="2:6" x14ac:dyDescent="0.2">
      <c r="B99" s="256"/>
      <c r="C99" s="256"/>
      <c r="D99" s="256"/>
      <c r="E99" s="256"/>
      <c r="F99" s="256"/>
    </row>
    <row r="100" spans="2:6" x14ac:dyDescent="0.2">
      <c r="B100" s="256"/>
      <c r="C100" s="256"/>
      <c r="D100" s="256"/>
      <c r="E100" s="256"/>
      <c r="F100" s="256"/>
    </row>
    <row r="101" spans="2:6" x14ac:dyDescent="0.2">
      <c r="B101" s="256"/>
      <c r="C101" s="256"/>
      <c r="D101" s="256"/>
      <c r="E101" s="256"/>
      <c r="F101" s="256"/>
    </row>
  </sheetData>
  <sheetProtection password="CA9F" sheet="1" objects="1" scenarios="1"/>
  <mergeCells count="10">
    <mergeCell ref="C95:D95"/>
    <mergeCell ref="C96:D96"/>
    <mergeCell ref="C97:D97"/>
    <mergeCell ref="C98:D98"/>
    <mergeCell ref="E1:G1"/>
    <mergeCell ref="A2:G2"/>
    <mergeCell ref="A4:D4"/>
    <mergeCell ref="F4:G4"/>
    <mergeCell ref="F5:G5"/>
    <mergeCell ref="C94:D94"/>
  </mergeCells>
  <dataValidations count="1">
    <dataValidation type="decimal" allowBlank="1" showInputMessage="1" showErrorMessage="1" sqref="D8:F88 IZ8:JB88 SV8:SX88 ACR8:ACT88 AMN8:AMP88 AWJ8:AWL88 BGF8:BGH88 BQB8:BQD88 BZX8:BZZ88 CJT8:CJV88 CTP8:CTR88 DDL8:DDN88 DNH8:DNJ88 DXD8:DXF88 EGZ8:EHB88 EQV8:EQX88 FAR8:FAT88 FKN8:FKP88 FUJ8:FUL88 GEF8:GEH88 GOB8:GOD88 GXX8:GXZ88 HHT8:HHV88 HRP8:HRR88 IBL8:IBN88 ILH8:ILJ88 IVD8:IVF88 JEZ8:JFB88 JOV8:JOX88 JYR8:JYT88 KIN8:KIP88 KSJ8:KSL88 LCF8:LCH88 LMB8:LMD88 LVX8:LVZ88 MFT8:MFV88 MPP8:MPR88 MZL8:MZN88 NJH8:NJJ88 NTD8:NTF88 OCZ8:ODB88 OMV8:OMX88 OWR8:OWT88 PGN8:PGP88 PQJ8:PQL88 QAF8:QAH88 QKB8:QKD88 QTX8:QTZ88 RDT8:RDV88 RNP8:RNR88 RXL8:RXN88 SHH8:SHJ88 SRD8:SRF88 TAZ8:TBB88 TKV8:TKX88 TUR8:TUT88 UEN8:UEP88 UOJ8:UOL88 UYF8:UYH88 VIB8:VID88 VRX8:VRZ88 WBT8:WBV88 WLP8:WLR88 WVL8:WVN88 D65544:F65624 IZ65544:JB65624 SV65544:SX65624 ACR65544:ACT65624 AMN65544:AMP65624 AWJ65544:AWL65624 BGF65544:BGH65624 BQB65544:BQD65624 BZX65544:BZZ65624 CJT65544:CJV65624 CTP65544:CTR65624 DDL65544:DDN65624 DNH65544:DNJ65624 DXD65544:DXF65624 EGZ65544:EHB65624 EQV65544:EQX65624 FAR65544:FAT65624 FKN65544:FKP65624 FUJ65544:FUL65624 GEF65544:GEH65624 GOB65544:GOD65624 GXX65544:GXZ65624 HHT65544:HHV65624 HRP65544:HRR65624 IBL65544:IBN65624 ILH65544:ILJ65624 IVD65544:IVF65624 JEZ65544:JFB65624 JOV65544:JOX65624 JYR65544:JYT65624 KIN65544:KIP65624 KSJ65544:KSL65624 LCF65544:LCH65624 LMB65544:LMD65624 LVX65544:LVZ65624 MFT65544:MFV65624 MPP65544:MPR65624 MZL65544:MZN65624 NJH65544:NJJ65624 NTD65544:NTF65624 OCZ65544:ODB65624 OMV65544:OMX65624 OWR65544:OWT65624 PGN65544:PGP65624 PQJ65544:PQL65624 QAF65544:QAH65624 QKB65544:QKD65624 QTX65544:QTZ65624 RDT65544:RDV65624 RNP65544:RNR65624 RXL65544:RXN65624 SHH65544:SHJ65624 SRD65544:SRF65624 TAZ65544:TBB65624 TKV65544:TKX65624 TUR65544:TUT65624 UEN65544:UEP65624 UOJ65544:UOL65624 UYF65544:UYH65624 VIB65544:VID65624 VRX65544:VRZ65624 WBT65544:WBV65624 WLP65544:WLR65624 WVL65544:WVN65624 D131080:F131160 IZ131080:JB131160 SV131080:SX131160 ACR131080:ACT131160 AMN131080:AMP131160 AWJ131080:AWL131160 BGF131080:BGH131160 BQB131080:BQD131160 BZX131080:BZZ131160 CJT131080:CJV131160 CTP131080:CTR131160 DDL131080:DDN131160 DNH131080:DNJ131160 DXD131080:DXF131160 EGZ131080:EHB131160 EQV131080:EQX131160 FAR131080:FAT131160 FKN131080:FKP131160 FUJ131080:FUL131160 GEF131080:GEH131160 GOB131080:GOD131160 GXX131080:GXZ131160 HHT131080:HHV131160 HRP131080:HRR131160 IBL131080:IBN131160 ILH131080:ILJ131160 IVD131080:IVF131160 JEZ131080:JFB131160 JOV131080:JOX131160 JYR131080:JYT131160 KIN131080:KIP131160 KSJ131080:KSL131160 LCF131080:LCH131160 LMB131080:LMD131160 LVX131080:LVZ131160 MFT131080:MFV131160 MPP131080:MPR131160 MZL131080:MZN131160 NJH131080:NJJ131160 NTD131080:NTF131160 OCZ131080:ODB131160 OMV131080:OMX131160 OWR131080:OWT131160 PGN131080:PGP131160 PQJ131080:PQL131160 QAF131080:QAH131160 QKB131080:QKD131160 QTX131080:QTZ131160 RDT131080:RDV131160 RNP131080:RNR131160 RXL131080:RXN131160 SHH131080:SHJ131160 SRD131080:SRF131160 TAZ131080:TBB131160 TKV131080:TKX131160 TUR131080:TUT131160 UEN131080:UEP131160 UOJ131080:UOL131160 UYF131080:UYH131160 VIB131080:VID131160 VRX131080:VRZ131160 WBT131080:WBV131160 WLP131080:WLR131160 WVL131080:WVN131160 D196616:F196696 IZ196616:JB196696 SV196616:SX196696 ACR196616:ACT196696 AMN196616:AMP196696 AWJ196616:AWL196696 BGF196616:BGH196696 BQB196616:BQD196696 BZX196616:BZZ196696 CJT196616:CJV196696 CTP196616:CTR196696 DDL196616:DDN196696 DNH196616:DNJ196696 DXD196616:DXF196696 EGZ196616:EHB196696 EQV196616:EQX196696 FAR196616:FAT196696 FKN196616:FKP196696 FUJ196616:FUL196696 GEF196616:GEH196696 GOB196616:GOD196696 GXX196616:GXZ196696 HHT196616:HHV196696 HRP196616:HRR196696 IBL196616:IBN196696 ILH196616:ILJ196696 IVD196616:IVF196696 JEZ196616:JFB196696 JOV196616:JOX196696 JYR196616:JYT196696 KIN196616:KIP196696 KSJ196616:KSL196696 LCF196616:LCH196696 LMB196616:LMD196696 LVX196616:LVZ196696 MFT196616:MFV196696 MPP196616:MPR196696 MZL196616:MZN196696 NJH196616:NJJ196696 NTD196616:NTF196696 OCZ196616:ODB196696 OMV196616:OMX196696 OWR196616:OWT196696 PGN196616:PGP196696 PQJ196616:PQL196696 QAF196616:QAH196696 QKB196616:QKD196696 QTX196616:QTZ196696 RDT196616:RDV196696 RNP196616:RNR196696 RXL196616:RXN196696 SHH196616:SHJ196696 SRD196616:SRF196696 TAZ196616:TBB196696 TKV196616:TKX196696 TUR196616:TUT196696 UEN196616:UEP196696 UOJ196616:UOL196696 UYF196616:UYH196696 VIB196616:VID196696 VRX196616:VRZ196696 WBT196616:WBV196696 WLP196616:WLR196696 WVL196616:WVN196696 D262152:F262232 IZ262152:JB262232 SV262152:SX262232 ACR262152:ACT262232 AMN262152:AMP262232 AWJ262152:AWL262232 BGF262152:BGH262232 BQB262152:BQD262232 BZX262152:BZZ262232 CJT262152:CJV262232 CTP262152:CTR262232 DDL262152:DDN262232 DNH262152:DNJ262232 DXD262152:DXF262232 EGZ262152:EHB262232 EQV262152:EQX262232 FAR262152:FAT262232 FKN262152:FKP262232 FUJ262152:FUL262232 GEF262152:GEH262232 GOB262152:GOD262232 GXX262152:GXZ262232 HHT262152:HHV262232 HRP262152:HRR262232 IBL262152:IBN262232 ILH262152:ILJ262232 IVD262152:IVF262232 JEZ262152:JFB262232 JOV262152:JOX262232 JYR262152:JYT262232 KIN262152:KIP262232 KSJ262152:KSL262232 LCF262152:LCH262232 LMB262152:LMD262232 LVX262152:LVZ262232 MFT262152:MFV262232 MPP262152:MPR262232 MZL262152:MZN262232 NJH262152:NJJ262232 NTD262152:NTF262232 OCZ262152:ODB262232 OMV262152:OMX262232 OWR262152:OWT262232 PGN262152:PGP262232 PQJ262152:PQL262232 QAF262152:QAH262232 QKB262152:QKD262232 QTX262152:QTZ262232 RDT262152:RDV262232 RNP262152:RNR262232 RXL262152:RXN262232 SHH262152:SHJ262232 SRD262152:SRF262232 TAZ262152:TBB262232 TKV262152:TKX262232 TUR262152:TUT262232 UEN262152:UEP262232 UOJ262152:UOL262232 UYF262152:UYH262232 VIB262152:VID262232 VRX262152:VRZ262232 WBT262152:WBV262232 WLP262152:WLR262232 WVL262152:WVN262232 D327688:F327768 IZ327688:JB327768 SV327688:SX327768 ACR327688:ACT327768 AMN327688:AMP327768 AWJ327688:AWL327768 BGF327688:BGH327768 BQB327688:BQD327768 BZX327688:BZZ327768 CJT327688:CJV327768 CTP327688:CTR327768 DDL327688:DDN327768 DNH327688:DNJ327768 DXD327688:DXF327768 EGZ327688:EHB327768 EQV327688:EQX327768 FAR327688:FAT327768 FKN327688:FKP327768 FUJ327688:FUL327768 GEF327688:GEH327768 GOB327688:GOD327768 GXX327688:GXZ327768 HHT327688:HHV327768 HRP327688:HRR327768 IBL327688:IBN327768 ILH327688:ILJ327768 IVD327688:IVF327768 JEZ327688:JFB327768 JOV327688:JOX327768 JYR327688:JYT327768 KIN327688:KIP327768 KSJ327688:KSL327768 LCF327688:LCH327768 LMB327688:LMD327768 LVX327688:LVZ327768 MFT327688:MFV327768 MPP327688:MPR327768 MZL327688:MZN327768 NJH327688:NJJ327768 NTD327688:NTF327768 OCZ327688:ODB327768 OMV327688:OMX327768 OWR327688:OWT327768 PGN327688:PGP327768 PQJ327688:PQL327768 QAF327688:QAH327768 QKB327688:QKD327768 QTX327688:QTZ327768 RDT327688:RDV327768 RNP327688:RNR327768 RXL327688:RXN327768 SHH327688:SHJ327768 SRD327688:SRF327768 TAZ327688:TBB327768 TKV327688:TKX327768 TUR327688:TUT327768 UEN327688:UEP327768 UOJ327688:UOL327768 UYF327688:UYH327768 VIB327688:VID327768 VRX327688:VRZ327768 WBT327688:WBV327768 WLP327688:WLR327768 WVL327688:WVN327768 D393224:F393304 IZ393224:JB393304 SV393224:SX393304 ACR393224:ACT393304 AMN393224:AMP393304 AWJ393224:AWL393304 BGF393224:BGH393304 BQB393224:BQD393304 BZX393224:BZZ393304 CJT393224:CJV393304 CTP393224:CTR393304 DDL393224:DDN393304 DNH393224:DNJ393304 DXD393224:DXF393304 EGZ393224:EHB393304 EQV393224:EQX393304 FAR393224:FAT393304 FKN393224:FKP393304 FUJ393224:FUL393304 GEF393224:GEH393304 GOB393224:GOD393304 GXX393224:GXZ393304 HHT393224:HHV393304 HRP393224:HRR393304 IBL393224:IBN393304 ILH393224:ILJ393304 IVD393224:IVF393304 JEZ393224:JFB393304 JOV393224:JOX393304 JYR393224:JYT393304 KIN393224:KIP393304 KSJ393224:KSL393304 LCF393224:LCH393304 LMB393224:LMD393304 LVX393224:LVZ393304 MFT393224:MFV393304 MPP393224:MPR393304 MZL393224:MZN393304 NJH393224:NJJ393304 NTD393224:NTF393304 OCZ393224:ODB393304 OMV393224:OMX393304 OWR393224:OWT393304 PGN393224:PGP393304 PQJ393224:PQL393304 QAF393224:QAH393304 QKB393224:QKD393304 QTX393224:QTZ393304 RDT393224:RDV393304 RNP393224:RNR393304 RXL393224:RXN393304 SHH393224:SHJ393304 SRD393224:SRF393304 TAZ393224:TBB393304 TKV393224:TKX393304 TUR393224:TUT393304 UEN393224:UEP393304 UOJ393224:UOL393304 UYF393224:UYH393304 VIB393224:VID393304 VRX393224:VRZ393304 WBT393224:WBV393304 WLP393224:WLR393304 WVL393224:WVN393304 D458760:F458840 IZ458760:JB458840 SV458760:SX458840 ACR458760:ACT458840 AMN458760:AMP458840 AWJ458760:AWL458840 BGF458760:BGH458840 BQB458760:BQD458840 BZX458760:BZZ458840 CJT458760:CJV458840 CTP458760:CTR458840 DDL458760:DDN458840 DNH458760:DNJ458840 DXD458760:DXF458840 EGZ458760:EHB458840 EQV458760:EQX458840 FAR458760:FAT458840 FKN458760:FKP458840 FUJ458760:FUL458840 GEF458760:GEH458840 GOB458760:GOD458840 GXX458760:GXZ458840 HHT458760:HHV458840 HRP458760:HRR458840 IBL458760:IBN458840 ILH458760:ILJ458840 IVD458760:IVF458840 JEZ458760:JFB458840 JOV458760:JOX458840 JYR458760:JYT458840 KIN458760:KIP458840 KSJ458760:KSL458840 LCF458760:LCH458840 LMB458760:LMD458840 LVX458760:LVZ458840 MFT458760:MFV458840 MPP458760:MPR458840 MZL458760:MZN458840 NJH458760:NJJ458840 NTD458760:NTF458840 OCZ458760:ODB458840 OMV458760:OMX458840 OWR458760:OWT458840 PGN458760:PGP458840 PQJ458760:PQL458840 QAF458760:QAH458840 QKB458760:QKD458840 QTX458760:QTZ458840 RDT458760:RDV458840 RNP458760:RNR458840 RXL458760:RXN458840 SHH458760:SHJ458840 SRD458760:SRF458840 TAZ458760:TBB458840 TKV458760:TKX458840 TUR458760:TUT458840 UEN458760:UEP458840 UOJ458760:UOL458840 UYF458760:UYH458840 VIB458760:VID458840 VRX458760:VRZ458840 WBT458760:WBV458840 WLP458760:WLR458840 WVL458760:WVN458840 D524296:F524376 IZ524296:JB524376 SV524296:SX524376 ACR524296:ACT524376 AMN524296:AMP524376 AWJ524296:AWL524376 BGF524296:BGH524376 BQB524296:BQD524376 BZX524296:BZZ524376 CJT524296:CJV524376 CTP524296:CTR524376 DDL524296:DDN524376 DNH524296:DNJ524376 DXD524296:DXF524376 EGZ524296:EHB524376 EQV524296:EQX524376 FAR524296:FAT524376 FKN524296:FKP524376 FUJ524296:FUL524376 GEF524296:GEH524376 GOB524296:GOD524376 GXX524296:GXZ524376 HHT524296:HHV524376 HRP524296:HRR524376 IBL524296:IBN524376 ILH524296:ILJ524376 IVD524296:IVF524376 JEZ524296:JFB524376 JOV524296:JOX524376 JYR524296:JYT524376 KIN524296:KIP524376 KSJ524296:KSL524376 LCF524296:LCH524376 LMB524296:LMD524376 LVX524296:LVZ524376 MFT524296:MFV524376 MPP524296:MPR524376 MZL524296:MZN524376 NJH524296:NJJ524376 NTD524296:NTF524376 OCZ524296:ODB524376 OMV524296:OMX524376 OWR524296:OWT524376 PGN524296:PGP524376 PQJ524296:PQL524376 QAF524296:QAH524376 QKB524296:QKD524376 QTX524296:QTZ524376 RDT524296:RDV524376 RNP524296:RNR524376 RXL524296:RXN524376 SHH524296:SHJ524376 SRD524296:SRF524376 TAZ524296:TBB524376 TKV524296:TKX524376 TUR524296:TUT524376 UEN524296:UEP524376 UOJ524296:UOL524376 UYF524296:UYH524376 VIB524296:VID524376 VRX524296:VRZ524376 WBT524296:WBV524376 WLP524296:WLR524376 WVL524296:WVN524376 D589832:F589912 IZ589832:JB589912 SV589832:SX589912 ACR589832:ACT589912 AMN589832:AMP589912 AWJ589832:AWL589912 BGF589832:BGH589912 BQB589832:BQD589912 BZX589832:BZZ589912 CJT589832:CJV589912 CTP589832:CTR589912 DDL589832:DDN589912 DNH589832:DNJ589912 DXD589832:DXF589912 EGZ589832:EHB589912 EQV589832:EQX589912 FAR589832:FAT589912 FKN589832:FKP589912 FUJ589832:FUL589912 GEF589832:GEH589912 GOB589832:GOD589912 GXX589832:GXZ589912 HHT589832:HHV589912 HRP589832:HRR589912 IBL589832:IBN589912 ILH589832:ILJ589912 IVD589832:IVF589912 JEZ589832:JFB589912 JOV589832:JOX589912 JYR589832:JYT589912 KIN589832:KIP589912 KSJ589832:KSL589912 LCF589832:LCH589912 LMB589832:LMD589912 LVX589832:LVZ589912 MFT589832:MFV589912 MPP589832:MPR589912 MZL589832:MZN589912 NJH589832:NJJ589912 NTD589832:NTF589912 OCZ589832:ODB589912 OMV589832:OMX589912 OWR589832:OWT589912 PGN589832:PGP589912 PQJ589832:PQL589912 QAF589832:QAH589912 QKB589832:QKD589912 QTX589832:QTZ589912 RDT589832:RDV589912 RNP589832:RNR589912 RXL589832:RXN589912 SHH589832:SHJ589912 SRD589832:SRF589912 TAZ589832:TBB589912 TKV589832:TKX589912 TUR589832:TUT589912 UEN589832:UEP589912 UOJ589832:UOL589912 UYF589832:UYH589912 VIB589832:VID589912 VRX589832:VRZ589912 WBT589832:WBV589912 WLP589832:WLR589912 WVL589832:WVN589912 D655368:F655448 IZ655368:JB655448 SV655368:SX655448 ACR655368:ACT655448 AMN655368:AMP655448 AWJ655368:AWL655448 BGF655368:BGH655448 BQB655368:BQD655448 BZX655368:BZZ655448 CJT655368:CJV655448 CTP655368:CTR655448 DDL655368:DDN655448 DNH655368:DNJ655448 DXD655368:DXF655448 EGZ655368:EHB655448 EQV655368:EQX655448 FAR655368:FAT655448 FKN655368:FKP655448 FUJ655368:FUL655448 GEF655368:GEH655448 GOB655368:GOD655448 GXX655368:GXZ655448 HHT655368:HHV655448 HRP655368:HRR655448 IBL655368:IBN655448 ILH655368:ILJ655448 IVD655368:IVF655448 JEZ655368:JFB655448 JOV655368:JOX655448 JYR655368:JYT655448 KIN655368:KIP655448 KSJ655368:KSL655448 LCF655368:LCH655448 LMB655368:LMD655448 LVX655368:LVZ655448 MFT655368:MFV655448 MPP655368:MPR655448 MZL655368:MZN655448 NJH655368:NJJ655448 NTD655368:NTF655448 OCZ655368:ODB655448 OMV655368:OMX655448 OWR655368:OWT655448 PGN655368:PGP655448 PQJ655368:PQL655448 QAF655368:QAH655448 QKB655368:QKD655448 QTX655368:QTZ655448 RDT655368:RDV655448 RNP655368:RNR655448 RXL655368:RXN655448 SHH655368:SHJ655448 SRD655368:SRF655448 TAZ655368:TBB655448 TKV655368:TKX655448 TUR655368:TUT655448 UEN655368:UEP655448 UOJ655368:UOL655448 UYF655368:UYH655448 VIB655368:VID655448 VRX655368:VRZ655448 WBT655368:WBV655448 WLP655368:WLR655448 WVL655368:WVN655448 D720904:F720984 IZ720904:JB720984 SV720904:SX720984 ACR720904:ACT720984 AMN720904:AMP720984 AWJ720904:AWL720984 BGF720904:BGH720984 BQB720904:BQD720984 BZX720904:BZZ720984 CJT720904:CJV720984 CTP720904:CTR720984 DDL720904:DDN720984 DNH720904:DNJ720984 DXD720904:DXF720984 EGZ720904:EHB720984 EQV720904:EQX720984 FAR720904:FAT720984 FKN720904:FKP720984 FUJ720904:FUL720984 GEF720904:GEH720984 GOB720904:GOD720984 GXX720904:GXZ720984 HHT720904:HHV720984 HRP720904:HRR720984 IBL720904:IBN720984 ILH720904:ILJ720984 IVD720904:IVF720984 JEZ720904:JFB720984 JOV720904:JOX720984 JYR720904:JYT720984 KIN720904:KIP720984 KSJ720904:KSL720984 LCF720904:LCH720984 LMB720904:LMD720984 LVX720904:LVZ720984 MFT720904:MFV720984 MPP720904:MPR720984 MZL720904:MZN720984 NJH720904:NJJ720984 NTD720904:NTF720984 OCZ720904:ODB720984 OMV720904:OMX720984 OWR720904:OWT720984 PGN720904:PGP720984 PQJ720904:PQL720984 QAF720904:QAH720984 QKB720904:QKD720984 QTX720904:QTZ720984 RDT720904:RDV720984 RNP720904:RNR720984 RXL720904:RXN720984 SHH720904:SHJ720984 SRD720904:SRF720984 TAZ720904:TBB720984 TKV720904:TKX720984 TUR720904:TUT720984 UEN720904:UEP720984 UOJ720904:UOL720984 UYF720904:UYH720984 VIB720904:VID720984 VRX720904:VRZ720984 WBT720904:WBV720984 WLP720904:WLR720984 WVL720904:WVN720984 D786440:F786520 IZ786440:JB786520 SV786440:SX786520 ACR786440:ACT786520 AMN786440:AMP786520 AWJ786440:AWL786520 BGF786440:BGH786520 BQB786440:BQD786520 BZX786440:BZZ786520 CJT786440:CJV786520 CTP786440:CTR786520 DDL786440:DDN786520 DNH786440:DNJ786520 DXD786440:DXF786520 EGZ786440:EHB786520 EQV786440:EQX786520 FAR786440:FAT786520 FKN786440:FKP786520 FUJ786440:FUL786520 GEF786440:GEH786520 GOB786440:GOD786520 GXX786440:GXZ786520 HHT786440:HHV786520 HRP786440:HRR786520 IBL786440:IBN786520 ILH786440:ILJ786520 IVD786440:IVF786520 JEZ786440:JFB786520 JOV786440:JOX786520 JYR786440:JYT786520 KIN786440:KIP786520 KSJ786440:KSL786520 LCF786440:LCH786520 LMB786440:LMD786520 LVX786440:LVZ786520 MFT786440:MFV786520 MPP786440:MPR786520 MZL786440:MZN786520 NJH786440:NJJ786520 NTD786440:NTF786520 OCZ786440:ODB786520 OMV786440:OMX786520 OWR786440:OWT786520 PGN786440:PGP786520 PQJ786440:PQL786520 QAF786440:QAH786520 QKB786440:QKD786520 QTX786440:QTZ786520 RDT786440:RDV786520 RNP786440:RNR786520 RXL786440:RXN786520 SHH786440:SHJ786520 SRD786440:SRF786520 TAZ786440:TBB786520 TKV786440:TKX786520 TUR786440:TUT786520 UEN786440:UEP786520 UOJ786440:UOL786520 UYF786440:UYH786520 VIB786440:VID786520 VRX786440:VRZ786520 WBT786440:WBV786520 WLP786440:WLR786520 WVL786440:WVN786520 D851976:F852056 IZ851976:JB852056 SV851976:SX852056 ACR851976:ACT852056 AMN851976:AMP852056 AWJ851976:AWL852056 BGF851976:BGH852056 BQB851976:BQD852056 BZX851976:BZZ852056 CJT851976:CJV852056 CTP851976:CTR852056 DDL851976:DDN852056 DNH851976:DNJ852056 DXD851976:DXF852056 EGZ851976:EHB852056 EQV851976:EQX852056 FAR851976:FAT852056 FKN851976:FKP852056 FUJ851976:FUL852056 GEF851976:GEH852056 GOB851976:GOD852056 GXX851976:GXZ852056 HHT851976:HHV852056 HRP851976:HRR852056 IBL851976:IBN852056 ILH851976:ILJ852056 IVD851976:IVF852056 JEZ851976:JFB852056 JOV851976:JOX852056 JYR851976:JYT852056 KIN851976:KIP852056 KSJ851976:KSL852056 LCF851976:LCH852056 LMB851976:LMD852056 LVX851976:LVZ852056 MFT851976:MFV852056 MPP851976:MPR852056 MZL851976:MZN852056 NJH851976:NJJ852056 NTD851976:NTF852056 OCZ851976:ODB852056 OMV851976:OMX852056 OWR851976:OWT852056 PGN851976:PGP852056 PQJ851976:PQL852056 QAF851976:QAH852056 QKB851976:QKD852056 QTX851976:QTZ852056 RDT851976:RDV852056 RNP851976:RNR852056 RXL851976:RXN852056 SHH851976:SHJ852056 SRD851976:SRF852056 TAZ851976:TBB852056 TKV851976:TKX852056 TUR851976:TUT852056 UEN851976:UEP852056 UOJ851976:UOL852056 UYF851976:UYH852056 VIB851976:VID852056 VRX851976:VRZ852056 WBT851976:WBV852056 WLP851976:WLR852056 WVL851976:WVN852056 D917512:F917592 IZ917512:JB917592 SV917512:SX917592 ACR917512:ACT917592 AMN917512:AMP917592 AWJ917512:AWL917592 BGF917512:BGH917592 BQB917512:BQD917592 BZX917512:BZZ917592 CJT917512:CJV917592 CTP917512:CTR917592 DDL917512:DDN917592 DNH917512:DNJ917592 DXD917512:DXF917592 EGZ917512:EHB917592 EQV917512:EQX917592 FAR917512:FAT917592 FKN917512:FKP917592 FUJ917512:FUL917592 GEF917512:GEH917592 GOB917512:GOD917592 GXX917512:GXZ917592 HHT917512:HHV917592 HRP917512:HRR917592 IBL917512:IBN917592 ILH917512:ILJ917592 IVD917512:IVF917592 JEZ917512:JFB917592 JOV917512:JOX917592 JYR917512:JYT917592 KIN917512:KIP917592 KSJ917512:KSL917592 LCF917512:LCH917592 LMB917512:LMD917592 LVX917512:LVZ917592 MFT917512:MFV917592 MPP917512:MPR917592 MZL917512:MZN917592 NJH917512:NJJ917592 NTD917512:NTF917592 OCZ917512:ODB917592 OMV917512:OMX917592 OWR917512:OWT917592 PGN917512:PGP917592 PQJ917512:PQL917592 QAF917512:QAH917592 QKB917512:QKD917592 QTX917512:QTZ917592 RDT917512:RDV917592 RNP917512:RNR917592 RXL917512:RXN917592 SHH917512:SHJ917592 SRD917512:SRF917592 TAZ917512:TBB917592 TKV917512:TKX917592 TUR917512:TUT917592 UEN917512:UEP917592 UOJ917512:UOL917592 UYF917512:UYH917592 VIB917512:VID917592 VRX917512:VRZ917592 WBT917512:WBV917592 WLP917512:WLR917592 WVL917512:WVN917592 D983048:F983128 IZ983048:JB983128 SV983048:SX983128 ACR983048:ACT983128 AMN983048:AMP983128 AWJ983048:AWL983128 BGF983048:BGH983128 BQB983048:BQD983128 BZX983048:BZZ983128 CJT983048:CJV983128 CTP983048:CTR983128 DDL983048:DDN983128 DNH983048:DNJ983128 DXD983048:DXF983128 EGZ983048:EHB983128 EQV983048:EQX983128 FAR983048:FAT983128 FKN983048:FKP983128 FUJ983048:FUL983128 GEF983048:GEH983128 GOB983048:GOD983128 GXX983048:GXZ983128 HHT983048:HHV983128 HRP983048:HRR983128 IBL983048:IBN983128 ILH983048:ILJ983128 IVD983048:IVF983128 JEZ983048:JFB983128 JOV983048:JOX983128 JYR983048:JYT983128 KIN983048:KIP983128 KSJ983048:KSL983128 LCF983048:LCH983128 LMB983048:LMD983128 LVX983048:LVZ983128 MFT983048:MFV983128 MPP983048:MPR983128 MZL983048:MZN983128 NJH983048:NJJ983128 NTD983048:NTF983128 OCZ983048:ODB983128 OMV983048:OMX983128 OWR983048:OWT983128 PGN983048:PGP983128 PQJ983048:PQL983128 QAF983048:QAH983128 QKB983048:QKD983128 QTX983048:QTZ983128 RDT983048:RDV983128 RNP983048:RNR983128 RXL983048:RXN983128 SHH983048:SHJ983128 SRD983048:SRF983128 TAZ983048:TBB983128 TKV983048:TKX983128 TUR983048:TUT983128 UEN983048:UEP983128 UOJ983048:UOL983128 UYF983048:UYH983128 VIB983048:VID983128 VRX983048:VRZ983128 WBT983048:WBV983128 WLP983048:WLR983128 WVL983048:WVN983128" xr:uid="{C90833C3-E420-4561-B205-14996AC5B82F}">
      <formula1>0</formula1>
      <formula2>1E+27</formula2>
    </dataValidation>
  </dataValidations>
  <pageMargins left="1.1499999999999999" right="0.7" top="0.75" bottom="0.75" header="0.3" footer="0.3"/>
  <pageSetup scale="80" fitToHeight="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0CE7E-3C45-4EA1-84E0-2E26122AD34C}">
  <sheetPr>
    <tabColor rgb="FFFFFF00"/>
  </sheetPr>
  <dimension ref="A2:Y42"/>
  <sheetViews>
    <sheetView workbookViewId="0">
      <selection activeCell="H30" sqref="H30"/>
    </sheetView>
  </sheetViews>
  <sheetFormatPr defaultRowHeight="12.75" x14ac:dyDescent="0.2"/>
  <cols>
    <col min="1" max="1" width="3.5703125" style="399" customWidth="1"/>
    <col min="2" max="23" width="22.5703125" style="399" customWidth="1"/>
    <col min="24" max="256" width="9.140625" style="399"/>
    <col min="257" max="257" width="3.5703125" style="399" customWidth="1"/>
    <col min="258" max="279" width="22.5703125" style="399" customWidth="1"/>
    <col min="280" max="512" width="9.140625" style="399"/>
    <col min="513" max="513" width="3.5703125" style="399" customWidth="1"/>
    <col min="514" max="535" width="22.5703125" style="399" customWidth="1"/>
    <col min="536" max="768" width="9.140625" style="399"/>
    <col min="769" max="769" width="3.5703125" style="399" customWidth="1"/>
    <col min="770" max="791" width="22.5703125" style="399" customWidth="1"/>
    <col min="792" max="1024" width="9.140625" style="399"/>
    <col min="1025" max="1025" width="3.5703125" style="399" customWidth="1"/>
    <col min="1026" max="1047" width="22.5703125" style="399" customWidth="1"/>
    <col min="1048" max="1280" width="9.140625" style="399"/>
    <col min="1281" max="1281" width="3.5703125" style="399" customWidth="1"/>
    <col min="1282" max="1303" width="22.5703125" style="399" customWidth="1"/>
    <col min="1304" max="1536" width="9.140625" style="399"/>
    <col min="1537" max="1537" width="3.5703125" style="399" customWidth="1"/>
    <col min="1538" max="1559" width="22.5703125" style="399" customWidth="1"/>
    <col min="1560" max="1792" width="9.140625" style="399"/>
    <col min="1793" max="1793" width="3.5703125" style="399" customWidth="1"/>
    <col min="1794" max="1815" width="22.5703125" style="399" customWidth="1"/>
    <col min="1816" max="2048" width="9.140625" style="399"/>
    <col min="2049" max="2049" width="3.5703125" style="399" customWidth="1"/>
    <col min="2050" max="2071" width="22.5703125" style="399" customWidth="1"/>
    <col min="2072" max="2304" width="9.140625" style="399"/>
    <col min="2305" max="2305" width="3.5703125" style="399" customWidth="1"/>
    <col min="2306" max="2327" width="22.5703125" style="399" customWidth="1"/>
    <col min="2328" max="2560" width="9.140625" style="399"/>
    <col min="2561" max="2561" width="3.5703125" style="399" customWidth="1"/>
    <col min="2562" max="2583" width="22.5703125" style="399" customWidth="1"/>
    <col min="2584" max="2816" width="9.140625" style="399"/>
    <col min="2817" max="2817" width="3.5703125" style="399" customWidth="1"/>
    <col min="2818" max="2839" width="22.5703125" style="399" customWidth="1"/>
    <col min="2840" max="3072" width="9.140625" style="399"/>
    <col min="3073" max="3073" width="3.5703125" style="399" customWidth="1"/>
    <col min="3074" max="3095" width="22.5703125" style="399" customWidth="1"/>
    <col min="3096" max="3328" width="9.140625" style="399"/>
    <col min="3329" max="3329" width="3.5703125" style="399" customWidth="1"/>
    <col min="3330" max="3351" width="22.5703125" style="399" customWidth="1"/>
    <col min="3352" max="3584" width="9.140625" style="399"/>
    <col min="3585" max="3585" width="3.5703125" style="399" customWidth="1"/>
    <col min="3586" max="3607" width="22.5703125" style="399" customWidth="1"/>
    <col min="3608" max="3840" width="9.140625" style="399"/>
    <col min="3841" max="3841" width="3.5703125" style="399" customWidth="1"/>
    <col min="3842" max="3863" width="22.5703125" style="399" customWidth="1"/>
    <col min="3864" max="4096" width="9.140625" style="399"/>
    <col min="4097" max="4097" width="3.5703125" style="399" customWidth="1"/>
    <col min="4098" max="4119" width="22.5703125" style="399" customWidth="1"/>
    <col min="4120" max="4352" width="9.140625" style="399"/>
    <col min="4353" max="4353" width="3.5703125" style="399" customWidth="1"/>
    <col min="4354" max="4375" width="22.5703125" style="399" customWidth="1"/>
    <col min="4376" max="4608" width="9.140625" style="399"/>
    <col min="4609" max="4609" width="3.5703125" style="399" customWidth="1"/>
    <col min="4610" max="4631" width="22.5703125" style="399" customWidth="1"/>
    <col min="4632" max="4864" width="9.140625" style="399"/>
    <col min="4865" max="4865" width="3.5703125" style="399" customWidth="1"/>
    <col min="4866" max="4887" width="22.5703125" style="399" customWidth="1"/>
    <col min="4888" max="5120" width="9.140625" style="399"/>
    <col min="5121" max="5121" width="3.5703125" style="399" customWidth="1"/>
    <col min="5122" max="5143" width="22.5703125" style="399" customWidth="1"/>
    <col min="5144" max="5376" width="9.140625" style="399"/>
    <col min="5377" max="5377" width="3.5703125" style="399" customWidth="1"/>
    <col min="5378" max="5399" width="22.5703125" style="399" customWidth="1"/>
    <col min="5400" max="5632" width="9.140625" style="399"/>
    <col min="5633" max="5633" width="3.5703125" style="399" customWidth="1"/>
    <col min="5634" max="5655" width="22.5703125" style="399" customWidth="1"/>
    <col min="5656" max="5888" width="9.140625" style="399"/>
    <col min="5889" max="5889" width="3.5703125" style="399" customWidth="1"/>
    <col min="5890" max="5911" width="22.5703125" style="399" customWidth="1"/>
    <col min="5912" max="6144" width="9.140625" style="399"/>
    <col min="6145" max="6145" width="3.5703125" style="399" customWidth="1"/>
    <col min="6146" max="6167" width="22.5703125" style="399" customWidth="1"/>
    <col min="6168" max="6400" width="9.140625" style="399"/>
    <col min="6401" max="6401" width="3.5703125" style="399" customWidth="1"/>
    <col min="6402" max="6423" width="22.5703125" style="399" customWidth="1"/>
    <col min="6424" max="6656" width="9.140625" style="399"/>
    <col min="6657" max="6657" width="3.5703125" style="399" customWidth="1"/>
    <col min="6658" max="6679" width="22.5703125" style="399" customWidth="1"/>
    <col min="6680" max="6912" width="9.140625" style="399"/>
    <col min="6913" max="6913" width="3.5703125" style="399" customWidth="1"/>
    <col min="6914" max="6935" width="22.5703125" style="399" customWidth="1"/>
    <col min="6936" max="7168" width="9.140625" style="399"/>
    <col min="7169" max="7169" width="3.5703125" style="399" customWidth="1"/>
    <col min="7170" max="7191" width="22.5703125" style="399" customWidth="1"/>
    <col min="7192" max="7424" width="9.140625" style="399"/>
    <col min="7425" max="7425" width="3.5703125" style="399" customWidth="1"/>
    <col min="7426" max="7447" width="22.5703125" style="399" customWidth="1"/>
    <col min="7448" max="7680" width="9.140625" style="399"/>
    <col min="7681" max="7681" width="3.5703125" style="399" customWidth="1"/>
    <col min="7682" max="7703" width="22.5703125" style="399" customWidth="1"/>
    <col min="7704" max="7936" width="9.140625" style="399"/>
    <col min="7937" max="7937" width="3.5703125" style="399" customWidth="1"/>
    <col min="7938" max="7959" width="22.5703125" style="399" customWidth="1"/>
    <col min="7960" max="8192" width="9.140625" style="399"/>
    <col min="8193" max="8193" width="3.5703125" style="399" customWidth="1"/>
    <col min="8194" max="8215" width="22.5703125" style="399" customWidth="1"/>
    <col min="8216" max="8448" width="9.140625" style="399"/>
    <col min="8449" max="8449" width="3.5703125" style="399" customWidth="1"/>
    <col min="8450" max="8471" width="22.5703125" style="399" customWidth="1"/>
    <col min="8472" max="8704" width="9.140625" style="399"/>
    <col min="8705" max="8705" width="3.5703125" style="399" customWidth="1"/>
    <col min="8706" max="8727" width="22.5703125" style="399" customWidth="1"/>
    <col min="8728" max="8960" width="9.140625" style="399"/>
    <col min="8961" max="8961" width="3.5703125" style="399" customWidth="1"/>
    <col min="8962" max="8983" width="22.5703125" style="399" customWidth="1"/>
    <col min="8984" max="9216" width="9.140625" style="399"/>
    <col min="9217" max="9217" width="3.5703125" style="399" customWidth="1"/>
    <col min="9218" max="9239" width="22.5703125" style="399" customWidth="1"/>
    <col min="9240" max="9472" width="9.140625" style="399"/>
    <col min="9473" max="9473" width="3.5703125" style="399" customWidth="1"/>
    <col min="9474" max="9495" width="22.5703125" style="399" customWidth="1"/>
    <col min="9496" max="9728" width="9.140625" style="399"/>
    <col min="9729" max="9729" width="3.5703125" style="399" customWidth="1"/>
    <col min="9730" max="9751" width="22.5703125" style="399" customWidth="1"/>
    <col min="9752" max="9984" width="9.140625" style="399"/>
    <col min="9985" max="9985" width="3.5703125" style="399" customWidth="1"/>
    <col min="9986" max="10007" width="22.5703125" style="399" customWidth="1"/>
    <col min="10008" max="10240" width="9.140625" style="399"/>
    <col min="10241" max="10241" width="3.5703125" style="399" customWidth="1"/>
    <col min="10242" max="10263" width="22.5703125" style="399" customWidth="1"/>
    <col min="10264" max="10496" width="9.140625" style="399"/>
    <col min="10497" max="10497" width="3.5703125" style="399" customWidth="1"/>
    <col min="10498" max="10519" width="22.5703125" style="399" customWidth="1"/>
    <col min="10520" max="10752" width="9.140625" style="399"/>
    <col min="10753" max="10753" width="3.5703125" style="399" customWidth="1"/>
    <col min="10754" max="10775" width="22.5703125" style="399" customWidth="1"/>
    <col min="10776" max="11008" width="9.140625" style="399"/>
    <col min="11009" max="11009" width="3.5703125" style="399" customWidth="1"/>
    <col min="11010" max="11031" width="22.5703125" style="399" customWidth="1"/>
    <col min="11032" max="11264" width="9.140625" style="399"/>
    <col min="11265" max="11265" width="3.5703125" style="399" customWidth="1"/>
    <col min="11266" max="11287" width="22.5703125" style="399" customWidth="1"/>
    <col min="11288" max="11520" width="9.140625" style="399"/>
    <col min="11521" max="11521" width="3.5703125" style="399" customWidth="1"/>
    <col min="11522" max="11543" width="22.5703125" style="399" customWidth="1"/>
    <col min="11544" max="11776" width="9.140625" style="399"/>
    <col min="11777" max="11777" width="3.5703125" style="399" customWidth="1"/>
    <col min="11778" max="11799" width="22.5703125" style="399" customWidth="1"/>
    <col min="11800" max="12032" width="9.140625" style="399"/>
    <col min="12033" max="12033" width="3.5703125" style="399" customWidth="1"/>
    <col min="12034" max="12055" width="22.5703125" style="399" customWidth="1"/>
    <col min="12056" max="12288" width="9.140625" style="399"/>
    <col min="12289" max="12289" width="3.5703125" style="399" customWidth="1"/>
    <col min="12290" max="12311" width="22.5703125" style="399" customWidth="1"/>
    <col min="12312" max="12544" width="9.140625" style="399"/>
    <col min="12545" max="12545" width="3.5703125" style="399" customWidth="1"/>
    <col min="12546" max="12567" width="22.5703125" style="399" customWidth="1"/>
    <col min="12568" max="12800" width="9.140625" style="399"/>
    <col min="12801" max="12801" width="3.5703125" style="399" customWidth="1"/>
    <col min="12802" max="12823" width="22.5703125" style="399" customWidth="1"/>
    <col min="12824" max="13056" width="9.140625" style="399"/>
    <col min="13057" max="13057" width="3.5703125" style="399" customWidth="1"/>
    <col min="13058" max="13079" width="22.5703125" style="399" customWidth="1"/>
    <col min="13080" max="13312" width="9.140625" style="399"/>
    <col min="13313" max="13313" width="3.5703125" style="399" customWidth="1"/>
    <col min="13314" max="13335" width="22.5703125" style="399" customWidth="1"/>
    <col min="13336" max="13568" width="9.140625" style="399"/>
    <col min="13569" max="13569" width="3.5703125" style="399" customWidth="1"/>
    <col min="13570" max="13591" width="22.5703125" style="399" customWidth="1"/>
    <col min="13592" max="13824" width="9.140625" style="399"/>
    <col min="13825" max="13825" width="3.5703125" style="399" customWidth="1"/>
    <col min="13826" max="13847" width="22.5703125" style="399" customWidth="1"/>
    <col min="13848" max="14080" width="9.140625" style="399"/>
    <col min="14081" max="14081" width="3.5703125" style="399" customWidth="1"/>
    <col min="14082" max="14103" width="22.5703125" style="399" customWidth="1"/>
    <col min="14104" max="14336" width="9.140625" style="399"/>
    <col min="14337" max="14337" width="3.5703125" style="399" customWidth="1"/>
    <col min="14338" max="14359" width="22.5703125" style="399" customWidth="1"/>
    <col min="14360" max="14592" width="9.140625" style="399"/>
    <col min="14593" max="14593" width="3.5703125" style="399" customWidth="1"/>
    <col min="14594" max="14615" width="22.5703125" style="399" customWidth="1"/>
    <col min="14616" max="14848" width="9.140625" style="399"/>
    <col min="14849" max="14849" width="3.5703125" style="399" customWidth="1"/>
    <col min="14850" max="14871" width="22.5703125" style="399" customWidth="1"/>
    <col min="14872" max="15104" width="9.140625" style="399"/>
    <col min="15105" max="15105" width="3.5703125" style="399" customWidth="1"/>
    <col min="15106" max="15127" width="22.5703125" style="399" customWidth="1"/>
    <col min="15128" max="15360" width="9.140625" style="399"/>
    <col min="15361" max="15361" width="3.5703125" style="399" customWidth="1"/>
    <col min="15362" max="15383" width="22.5703125" style="399" customWidth="1"/>
    <col min="15384" max="15616" width="9.140625" style="399"/>
    <col min="15617" max="15617" width="3.5703125" style="399" customWidth="1"/>
    <col min="15618" max="15639" width="22.5703125" style="399" customWidth="1"/>
    <col min="15640" max="15872" width="9.140625" style="399"/>
    <col min="15873" max="15873" width="3.5703125" style="399" customWidth="1"/>
    <col min="15874" max="15895" width="22.5703125" style="399" customWidth="1"/>
    <col min="15896" max="16128" width="9.140625" style="399"/>
    <col min="16129" max="16129" width="3.5703125" style="399" customWidth="1"/>
    <col min="16130" max="16151" width="22.5703125" style="399" customWidth="1"/>
    <col min="16152" max="16384" width="9.140625" style="399"/>
  </cols>
  <sheetData>
    <row r="2" spans="1:23" x14ac:dyDescent="0.2">
      <c r="W2" s="400" t="s">
        <v>966</v>
      </c>
    </row>
    <row r="3" spans="1:23" x14ac:dyDescent="0.2">
      <c r="W3" s="400" t="s">
        <v>967</v>
      </c>
    </row>
    <row r="4" spans="1:23" x14ac:dyDescent="0.2">
      <c r="A4" s="400"/>
    </row>
    <row r="5" spans="1:23" x14ac:dyDescent="0.2">
      <c r="A5" s="400"/>
      <c r="H5" s="401" t="s">
        <v>968</v>
      </c>
    </row>
    <row r="7" spans="1:23" ht="15.75" customHeight="1" x14ac:dyDescent="0.2">
      <c r="A7" s="605" t="s">
        <v>969</v>
      </c>
      <c r="B7" s="605"/>
      <c r="C7" s="605"/>
      <c r="D7" s="605"/>
      <c r="E7" s="402"/>
      <c r="F7" s="402"/>
      <c r="G7" s="402"/>
      <c r="H7" s="402"/>
      <c r="I7" s="402"/>
      <c r="J7" s="402"/>
      <c r="K7" s="402"/>
      <c r="L7" s="402"/>
      <c r="M7" s="402"/>
      <c r="N7" s="402"/>
      <c r="O7" s="402"/>
      <c r="P7" s="402"/>
      <c r="S7" s="606"/>
      <c r="T7" s="606"/>
      <c r="U7" s="606"/>
      <c r="V7" s="606"/>
      <c r="W7" s="606"/>
    </row>
    <row r="8" spans="1:23" ht="15.75" customHeight="1" x14ac:dyDescent="0.2">
      <c r="A8" s="403"/>
      <c r="B8" s="403"/>
      <c r="C8" s="403"/>
      <c r="D8" s="403"/>
      <c r="E8" s="402"/>
      <c r="F8" s="402"/>
      <c r="G8" s="402"/>
      <c r="H8" s="402"/>
      <c r="I8" s="402"/>
      <c r="J8" s="402"/>
      <c r="K8" s="402"/>
      <c r="L8" s="402"/>
      <c r="M8" s="402"/>
      <c r="N8" s="402"/>
      <c r="O8" s="402"/>
      <c r="P8" s="402"/>
      <c r="Q8" s="402"/>
      <c r="R8" s="402"/>
      <c r="S8" s="404"/>
      <c r="T8" s="404"/>
      <c r="U8" s="404"/>
      <c r="V8" s="404"/>
      <c r="W8" s="404"/>
    </row>
    <row r="9" spans="1:23" ht="25.5" customHeight="1" x14ac:dyDescent="0.2">
      <c r="A9" s="607" t="s">
        <v>407</v>
      </c>
      <c r="B9" s="610" t="s">
        <v>970</v>
      </c>
      <c r="C9" s="592" t="s">
        <v>971</v>
      </c>
      <c r="D9" s="592" t="s">
        <v>932</v>
      </c>
      <c r="E9" s="592" t="s">
        <v>228</v>
      </c>
      <c r="F9" s="592" t="s">
        <v>238</v>
      </c>
      <c r="G9" s="592" t="s">
        <v>183</v>
      </c>
      <c r="H9" s="599" t="s">
        <v>972</v>
      </c>
      <c r="I9" s="604"/>
      <c r="J9" s="600"/>
      <c r="K9" s="592" t="s">
        <v>973</v>
      </c>
      <c r="L9" s="599" t="s">
        <v>974</v>
      </c>
      <c r="M9" s="604"/>
      <c r="N9" s="604"/>
      <c r="O9" s="600"/>
      <c r="P9" s="599" t="s">
        <v>975</v>
      </c>
      <c r="Q9" s="604"/>
      <c r="R9" s="599" t="s">
        <v>976</v>
      </c>
      <c r="S9" s="600"/>
      <c r="T9" s="592" t="s">
        <v>977</v>
      </c>
      <c r="U9" s="592" t="s">
        <v>978</v>
      </c>
      <c r="V9" s="592" t="s">
        <v>979</v>
      </c>
      <c r="W9" s="592" t="s">
        <v>980</v>
      </c>
    </row>
    <row r="10" spans="1:23" ht="12.75" customHeight="1" x14ac:dyDescent="0.2">
      <c r="A10" s="608"/>
      <c r="B10" s="611"/>
      <c r="C10" s="593"/>
      <c r="D10" s="593"/>
      <c r="E10" s="593"/>
      <c r="F10" s="593"/>
      <c r="G10" s="593"/>
      <c r="H10" s="592" t="s">
        <v>981</v>
      </c>
      <c r="I10" s="592" t="s">
        <v>982</v>
      </c>
      <c r="J10" s="592" t="s">
        <v>983</v>
      </c>
      <c r="K10" s="593"/>
      <c r="L10" s="595" t="s">
        <v>984</v>
      </c>
      <c r="M10" s="596"/>
      <c r="N10" s="599" t="s">
        <v>985</v>
      </c>
      <c r="O10" s="600"/>
      <c r="P10" s="592" t="s">
        <v>986</v>
      </c>
      <c r="Q10" s="601" t="s">
        <v>987</v>
      </c>
      <c r="R10" s="601" t="s">
        <v>988</v>
      </c>
      <c r="S10" s="592" t="s">
        <v>989</v>
      </c>
      <c r="T10" s="593"/>
      <c r="U10" s="593"/>
      <c r="V10" s="593"/>
      <c r="W10" s="593"/>
    </row>
    <row r="11" spans="1:23" ht="12.75" customHeight="1" x14ac:dyDescent="0.2">
      <c r="A11" s="608"/>
      <c r="B11" s="611"/>
      <c r="C11" s="593"/>
      <c r="D11" s="593"/>
      <c r="E11" s="593"/>
      <c r="F11" s="593"/>
      <c r="G11" s="593"/>
      <c r="H11" s="593"/>
      <c r="I11" s="593"/>
      <c r="J11" s="593"/>
      <c r="K11" s="593"/>
      <c r="L11" s="597"/>
      <c r="M11" s="598"/>
      <c r="N11" s="599" t="s">
        <v>990</v>
      </c>
      <c r="O11" s="600"/>
      <c r="P11" s="593"/>
      <c r="Q11" s="602"/>
      <c r="R11" s="602"/>
      <c r="S11" s="593"/>
      <c r="T11" s="593"/>
      <c r="U11" s="593"/>
      <c r="V11" s="593"/>
      <c r="W11" s="593"/>
    </row>
    <row r="12" spans="1:23" ht="83.25" customHeight="1" x14ac:dyDescent="0.2">
      <c r="A12" s="609"/>
      <c r="B12" s="612"/>
      <c r="C12" s="594"/>
      <c r="D12" s="594"/>
      <c r="E12" s="594"/>
      <c r="F12" s="594"/>
      <c r="G12" s="594"/>
      <c r="H12" s="594"/>
      <c r="I12" s="594"/>
      <c r="J12" s="594"/>
      <c r="K12" s="594"/>
      <c r="L12" s="405" t="s">
        <v>991</v>
      </c>
      <c r="M12" s="405" t="s">
        <v>992</v>
      </c>
      <c r="N12" s="405" t="s">
        <v>993</v>
      </c>
      <c r="O12" s="405" t="s">
        <v>994</v>
      </c>
      <c r="P12" s="594"/>
      <c r="Q12" s="603"/>
      <c r="R12" s="603"/>
      <c r="S12" s="594"/>
      <c r="T12" s="594"/>
      <c r="U12" s="594"/>
      <c r="V12" s="594"/>
      <c r="W12" s="594"/>
    </row>
    <row r="13" spans="1:23" x14ac:dyDescent="0.2">
      <c r="A13" s="406">
        <v>1</v>
      </c>
      <c r="B13" s="407">
        <v>2</v>
      </c>
      <c r="C13" s="408">
        <v>3</v>
      </c>
      <c r="D13" s="408">
        <v>4</v>
      </c>
      <c r="E13" s="408">
        <v>5</v>
      </c>
      <c r="F13" s="408">
        <v>6</v>
      </c>
      <c r="G13" s="408">
        <v>7</v>
      </c>
      <c r="H13" s="408">
        <v>8</v>
      </c>
      <c r="I13" s="408">
        <v>9</v>
      </c>
      <c r="J13" s="408">
        <v>10</v>
      </c>
      <c r="K13" s="408">
        <v>11</v>
      </c>
      <c r="L13" s="408">
        <v>12</v>
      </c>
      <c r="M13" s="408">
        <v>13</v>
      </c>
      <c r="N13" s="408">
        <v>14</v>
      </c>
      <c r="O13" s="408">
        <v>15</v>
      </c>
      <c r="P13" s="408">
        <v>16</v>
      </c>
      <c r="Q13" s="409">
        <v>17</v>
      </c>
      <c r="R13" s="409">
        <v>18</v>
      </c>
      <c r="S13" s="408">
        <v>19</v>
      </c>
      <c r="T13" s="408">
        <v>20</v>
      </c>
      <c r="U13" s="408">
        <v>21</v>
      </c>
      <c r="V13" s="408">
        <v>22</v>
      </c>
      <c r="W13" s="408">
        <v>23</v>
      </c>
    </row>
    <row r="14" spans="1:23" x14ac:dyDescent="0.2">
      <c r="A14" s="410">
        <v>1</v>
      </c>
      <c r="B14" s="411"/>
      <c r="C14" s="412"/>
      <c r="D14" s="412"/>
      <c r="E14" s="412"/>
      <c r="F14" s="413"/>
      <c r="G14" s="412"/>
      <c r="H14" s="412"/>
      <c r="I14" s="412"/>
      <c r="J14" s="412"/>
      <c r="K14" s="413"/>
      <c r="L14" s="412"/>
      <c r="M14" s="412"/>
      <c r="N14" s="412"/>
      <c r="O14" s="412"/>
      <c r="P14" s="412"/>
      <c r="Q14" s="412"/>
      <c r="R14" s="412"/>
      <c r="S14" s="412"/>
      <c r="T14" s="412"/>
      <c r="U14" s="412"/>
      <c r="V14" s="412"/>
      <c r="W14" s="412"/>
    </row>
    <row r="15" spans="1:23" x14ac:dyDescent="0.2">
      <c r="A15" s="414">
        <v>2</v>
      </c>
      <c r="B15" s="415"/>
      <c r="C15" s="412"/>
      <c r="D15" s="412"/>
      <c r="E15" s="412"/>
      <c r="F15" s="413"/>
      <c r="G15" s="412"/>
      <c r="H15" s="412"/>
      <c r="I15" s="412"/>
      <c r="J15" s="412"/>
      <c r="K15" s="413"/>
      <c r="L15" s="412"/>
      <c r="M15" s="412"/>
      <c r="N15" s="412"/>
      <c r="O15" s="412"/>
      <c r="P15" s="412"/>
      <c r="Q15" s="416"/>
      <c r="R15" s="416"/>
      <c r="S15" s="412"/>
      <c r="T15" s="412"/>
      <c r="U15" s="412"/>
      <c r="V15" s="412"/>
      <c r="W15" s="412"/>
    </row>
    <row r="16" spans="1:23" x14ac:dyDescent="0.2">
      <c r="A16" s="414">
        <v>3</v>
      </c>
      <c r="B16" s="415"/>
      <c r="C16" s="412"/>
      <c r="D16" s="412"/>
      <c r="E16" s="412"/>
      <c r="F16" s="413"/>
      <c r="G16" s="412"/>
      <c r="H16" s="412"/>
      <c r="I16" s="412"/>
      <c r="J16" s="412"/>
      <c r="K16" s="413"/>
      <c r="L16" s="412"/>
      <c r="M16" s="412"/>
      <c r="N16" s="412"/>
      <c r="O16" s="412"/>
      <c r="P16" s="412"/>
      <c r="Q16" s="416"/>
      <c r="R16" s="416"/>
      <c r="S16" s="412"/>
      <c r="T16" s="412"/>
      <c r="U16" s="412"/>
      <c r="V16" s="412"/>
      <c r="W16" s="412"/>
    </row>
    <row r="17" spans="1:25" x14ac:dyDescent="0.2">
      <c r="A17" s="410">
        <v>4</v>
      </c>
      <c r="B17" s="415"/>
      <c r="C17" s="412"/>
      <c r="D17" s="412"/>
      <c r="E17" s="412"/>
      <c r="F17" s="413"/>
      <c r="G17" s="412"/>
      <c r="H17" s="412"/>
      <c r="I17" s="412"/>
      <c r="J17" s="412"/>
      <c r="K17" s="413"/>
      <c r="L17" s="412"/>
      <c r="M17" s="412"/>
      <c r="N17" s="412"/>
      <c r="O17" s="412"/>
      <c r="P17" s="412"/>
      <c r="Q17" s="416"/>
      <c r="R17" s="416"/>
      <c r="S17" s="412"/>
      <c r="T17" s="412"/>
      <c r="U17" s="412"/>
      <c r="V17" s="412"/>
      <c r="W17" s="412"/>
    </row>
    <row r="18" spans="1:25" x14ac:dyDescent="0.2">
      <c r="A18" s="414">
        <v>5</v>
      </c>
      <c r="B18" s="415"/>
      <c r="C18" s="412"/>
      <c r="D18" s="412"/>
      <c r="E18" s="412"/>
      <c r="F18" s="413"/>
      <c r="G18" s="412"/>
      <c r="H18" s="412"/>
      <c r="I18" s="412"/>
      <c r="J18" s="412"/>
      <c r="K18" s="413"/>
      <c r="L18" s="412"/>
      <c r="M18" s="412"/>
      <c r="N18" s="412"/>
      <c r="O18" s="412"/>
      <c r="P18" s="412"/>
      <c r="Q18" s="416"/>
      <c r="R18" s="416"/>
      <c r="S18" s="412"/>
      <c r="T18" s="412"/>
      <c r="U18" s="412"/>
      <c r="V18" s="412"/>
      <c r="W18" s="412"/>
    </row>
    <row r="19" spans="1:25" x14ac:dyDescent="0.2">
      <c r="A19" s="414">
        <v>6</v>
      </c>
      <c r="B19" s="415"/>
      <c r="C19" s="412"/>
      <c r="D19" s="412"/>
      <c r="E19" s="412"/>
      <c r="F19" s="413"/>
      <c r="G19" s="412"/>
      <c r="H19" s="412"/>
      <c r="I19" s="412"/>
      <c r="J19" s="412"/>
      <c r="K19" s="413"/>
      <c r="L19" s="412"/>
      <c r="M19" s="412"/>
      <c r="N19" s="412"/>
      <c r="O19" s="412"/>
      <c r="P19" s="412"/>
      <c r="Q19" s="416"/>
      <c r="R19" s="416"/>
      <c r="S19" s="412"/>
      <c r="T19" s="412"/>
      <c r="U19" s="412"/>
      <c r="V19" s="412"/>
      <c r="W19" s="412"/>
    </row>
    <row r="20" spans="1:25" x14ac:dyDescent="0.2">
      <c r="A20" s="410">
        <v>7</v>
      </c>
      <c r="B20" s="415"/>
      <c r="C20" s="412"/>
      <c r="D20" s="412"/>
      <c r="E20" s="412"/>
      <c r="F20" s="413"/>
      <c r="G20" s="412"/>
      <c r="H20" s="412"/>
      <c r="I20" s="412"/>
      <c r="J20" s="412"/>
      <c r="K20" s="413"/>
      <c r="L20" s="412"/>
      <c r="M20" s="412"/>
      <c r="N20" s="412"/>
      <c r="O20" s="412"/>
      <c r="P20" s="412"/>
      <c r="Q20" s="416"/>
      <c r="R20" s="416"/>
      <c r="S20" s="412"/>
      <c r="T20" s="412"/>
      <c r="U20" s="412"/>
      <c r="V20" s="412"/>
      <c r="W20" s="412"/>
    </row>
    <row r="21" spans="1:25" x14ac:dyDescent="0.2">
      <c r="A21" s="414">
        <v>8</v>
      </c>
      <c r="B21" s="415"/>
      <c r="C21" s="412"/>
      <c r="D21" s="412"/>
      <c r="E21" s="412"/>
      <c r="F21" s="413"/>
      <c r="G21" s="412"/>
      <c r="H21" s="412"/>
      <c r="I21" s="412"/>
      <c r="J21" s="412"/>
      <c r="K21" s="413"/>
      <c r="L21" s="412"/>
      <c r="M21" s="412"/>
      <c r="N21" s="412"/>
      <c r="O21" s="412"/>
      <c r="P21" s="412"/>
      <c r="Q21" s="416"/>
      <c r="R21" s="416"/>
      <c r="S21" s="412"/>
      <c r="T21" s="412"/>
      <c r="U21" s="412"/>
      <c r="V21" s="412"/>
      <c r="W21" s="412"/>
    </row>
    <row r="22" spans="1:25" x14ac:dyDescent="0.2">
      <c r="A22" s="414">
        <v>9</v>
      </c>
      <c r="B22" s="415"/>
      <c r="C22" s="412"/>
      <c r="D22" s="412"/>
      <c r="E22" s="412"/>
      <c r="F22" s="413"/>
      <c r="G22" s="412"/>
      <c r="H22" s="412"/>
      <c r="I22" s="412"/>
      <c r="J22" s="412"/>
      <c r="K22" s="413"/>
      <c r="L22" s="412"/>
      <c r="M22" s="412"/>
      <c r="N22" s="412"/>
      <c r="O22" s="412"/>
      <c r="P22" s="412"/>
      <c r="Q22" s="416"/>
      <c r="R22" s="416"/>
      <c r="S22" s="412"/>
      <c r="T22" s="412"/>
      <c r="U22" s="412"/>
      <c r="V22" s="412"/>
      <c r="W22" s="412"/>
    </row>
    <row r="23" spans="1:25" x14ac:dyDescent="0.2">
      <c r="A23" s="410">
        <v>10</v>
      </c>
      <c r="B23" s="415"/>
      <c r="C23" s="412"/>
      <c r="D23" s="412"/>
      <c r="E23" s="412"/>
      <c r="F23" s="413"/>
      <c r="G23" s="412"/>
      <c r="H23" s="412"/>
      <c r="I23" s="412"/>
      <c r="J23" s="412"/>
      <c r="K23" s="413"/>
      <c r="L23" s="412"/>
      <c r="M23" s="412"/>
      <c r="N23" s="412"/>
      <c r="O23" s="412"/>
      <c r="P23" s="412"/>
      <c r="Q23" s="416"/>
      <c r="R23" s="416"/>
      <c r="S23" s="412"/>
      <c r="T23" s="412"/>
      <c r="U23" s="412"/>
      <c r="V23" s="412"/>
      <c r="W23" s="412"/>
    </row>
    <row r="24" spans="1:25" x14ac:dyDescent="0.2">
      <c r="A24" s="414">
        <v>11</v>
      </c>
      <c r="B24" s="415"/>
      <c r="C24" s="412"/>
      <c r="D24" s="412"/>
      <c r="E24" s="412"/>
      <c r="F24" s="413"/>
      <c r="G24" s="412"/>
      <c r="H24" s="412"/>
      <c r="I24" s="412"/>
      <c r="J24" s="412"/>
      <c r="K24" s="413"/>
      <c r="L24" s="412"/>
      <c r="M24" s="412"/>
      <c r="N24" s="412"/>
      <c r="O24" s="412"/>
      <c r="P24" s="412"/>
      <c r="Q24" s="416"/>
      <c r="R24" s="416"/>
      <c r="S24" s="412"/>
      <c r="T24" s="412"/>
      <c r="U24" s="412"/>
      <c r="V24" s="412"/>
      <c r="W24" s="412"/>
    </row>
    <row r="25" spans="1:25" x14ac:dyDescent="0.2">
      <c r="A25" s="414">
        <v>12</v>
      </c>
      <c r="B25" s="411"/>
      <c r="C25" s="412"/>
      <c r="D25" s="412"/>
      <c r="E25" s="412"/>
      <c r="F25" s="413"/>
      <c r="G25" s="412"/>
      <c r="H25" s="412"/>
      <c r="I25" s="412"/>
      <c r="J25" s="412"/>
      <c r="K25" s="413"/>
      <c r="L25" s="412"/>
      <c r="M25" s="412"/>
      <c r="N25" s="412"/>
      <c r="O25" s="412"/>
      <c r="P25" s="412"/>
      <c r="Q25" s="412"/>
      <c r="R25" s="412"/>
      <c r="S25" s="412"/>
      <c r="T25" s="412"/>
      <c r="U25" s="412"/>
      <c r="V25" s="412"/>
      <c r="W25" s="412"/>
    </row>
    <row r="26" spans="1:25" ht="12.75" customHeight="1" x14ac:dyDescent="0.2">
      <c r="A26" s="589" t="s">
        <v>995</v>
      </c>
      <c r="B26" s="590"/>
      <c r="C26" s="417"/>
      <c r="D26" s="417"/>
      <c r="E26" s="417">
        <f t="shared" ref="E26:S26" si="0">SUM(E14:E25)</f>
        <v>0</v>
      </c>
      <c r="F26" s="417">
        <f t="shared" si="0"/>
        <v>0</v>
      </c>
      <c r="G26" s="417">
        <f t="shared" si="0"/>
        <v>0</v>
      </c>
      <c r="H26" s="417">
        <f t="shared" si="0"/>
        <v>0</v>
      </c>
      <c r="I26" s="417">
        <f t="shared" si="0"/>
        <v>0</v>
      </c>
      <c r="J26" s="417">
        <f t="shared" si="0"/>
        <v>0</v>
      </c>
      <c r="K26" s="417">
        <f t="shared" si="0"/>
        <v>0</v>
      </c>
      <c r="L26" s="417">
        <f t="shared" si="0"/>
        <v>0</v>
      </c>
      <c r="M26" s="417">
        <f t="shared" si="0"/>
        <v>0</v>
      </c>
      <c r="N26" s="417">
        <f t="shared" si="0"/>
        <v>0</v>
      </c>
      <c r="O26" s="417">
        <f t="shared" si="0"/>
        <v>0</v>
      </c>
      <c r="P26" s="417">
        <f t="shared" si="0"/>
        <v>0</v>
      </c>
      <c r="Q26" s="417">
        <f t="shared" si="0"/>
        <v>0</v>
      </c>
      <c r="R26" s="417">
        <f t="shared" si="0"/>
        <v>0</v>
      </c>
      <c r="S26" s="417">
        <f t="shared" si="0"/>
        <v>0</v>
      </c>
      <c r="T26" s="417">
        <f t="shared" ref="T26:W26" si="1">SUM(T14:T25)</f>
        <v>0</v>
      </c>
      <c r="U26" s="417">
        <f t="shared" si="1"/>
        <v>0</v>
      </c>
      <c r="V26" s="417">
        <f t="shared" si="1"/>
        <v>0</v>
      </c>
      <c r="W26" s="417">
        <f t="shared" si="1"/>
        <v>0</v>
      </c>
    </row>
    <row r="27" spans="1:25" ht="13.5" thickBot="1" x14ac:dyDescent="0.25">
      <c r="A27" s="402"/>
      <c r="B27" s="402"/>
      <c r="C27" s="402"/>
      <c r="D27" s="402"/>
      <c r="E27" s="402"/>
      <c r="F27" s="418"/>
      <c r="G27" s="402"/>
      <c r="H27" s="402"/>
      <c r="I27" s="402"/>
      <c r="J27" s="402"/>
      <c r="K27" s="418"/>
      <c r="L27" s="402"/>
      <c r="M27" s="402"/>
      <c r="N27" s="402"/>
      <c r="O27" s="402"/>
      <c r="P27" s="402"/>
      <c r="Q27" s="402"/>
      <c r="R27" s="402"/>
      <c r="S27" s="402"/>
      <c r="T27" s="402"/>
      <c r="U27" s="402"/>
      <c r="V27" s="402"/>
      <c r="W27" s="402"/>
    </row>
    <row r="28" spans="1:25" x14ac:dyDescent="0.2">
      <c r="A28" s="419"/>
      <c r="D28" s="420" t="s">
        <v>996</v>
      </c>
      <c r="E28" s="421"/>
      <c r="F28" s="421"/>
      <c r="G28" s="421"/>
      <c r="H28" s="421"/>
      <c r="I28" s="421"/>
      <c r="J28" s="421"/>
      <c r="K28" s="421"/>
      <c r="L28" s="421"/>
      <c r="M28" s="421"/>
      <c r="N28" s="421"/>
      <c r="O28" s="421"/>
      <c r="P28" s="421"/>
      <c r="Q28" s="421"/>
      <c r="R28" s="421"/>
      <c r="S28" s="421"/>
      <c r="T28" s="421"/>
      <c r="U28" s="421"/>
      <c r="V28" s="421"/>
      <c r="W28" s="421"/>
      <c r="X28" s="421"/>
      <c r="Y28" s="421"/>
    </row>
    <row r="29" spans="1:25" ht="12.75" customHeight="1" x14ac:dyDescent="0.2">
      <c r="A29" s="419"/>
      <c r="D29" s="421" t="s">
        <v>997</v>
      </c>
      <c r="E29" s="419"/>
      <c r="F29" s="419"/>
      <c r="G29" s="419"/>
      <c r="H29" s="419"/>
      <c r="I29" s="419"/>
      <c r="J29" s="419"/>
      <c r="K29" s="419"/>
      <c r="L29" s="419"/>
      <c r="M29" s="419"/>
      <c r="N29" s="419"/>
      <c r="O29" s="419"/>
      <c r="P29" s="419"/>
      <c r="Q29" s="419"/>
      <c r="R29" s="419"/>
      <c r="S29" s="419"/>
      <c r="T29" s="419"/>
      <c r="U29" s="419"/>
      <c r="V29" s="419"/>
      <c r="W29" s="419"/>
      <c r="X29" s="419"/>
      <c r="Y29" s="419"/>
    </row>
    <row r="30" spans="1:25" x14ac:dyDescent="0.2">
      <c r="A30" s="419"/>
      <c r="D30" s="421" t="s">
        <v>998</v>
      </c>
      <c r="E30" s="421"/>
      <c r="F30" s="421"/>
      <c r="G30" s="421"/>
      <c r="H30" s="421"/>
      <c r="I30" s="421"/>
      <c r="J30" s="421"/>
      <c r="K30" s="421"/>
      <c r="L30" s="421"/>
      <c r="M30" s="421"/>
      <c r="N30" s="421"/>
      <c r="O30" s="421"/>
      <c r="P30" s="421"/>
      <c r="Q30" s="421"/>
      <c r="R30" s="421"/>
      <c r="S30" s="421"/>
      <c r="T30" s="421"/>
      <c r="U30" s="421"/>
      <c r="V30" s="421"/>
      <c r="W30" s="421"/>
      <c r="X30" s="421"/>
      <c r="Y30" s="421"/>
    </row>
    <row r="31" spans="1:25" x14ac:dyDescent="0.2">
      <c r="A31" s="421"/>
      <c r="D31" s="421" t="s">
        <v>999</v>
      </c>
      <c r="E31" s="421"/>
      <c r="F31" s="421"/>
      <c r="G31" s="421"/>
      <c r="H31" s="421"/>
      <c r="I31" s="421"/>
      <c r="J31" s="421"/>
      <c r="K31" s="421"/>
      <c r="L31" s="421"/>
      <c r="M31" s="421"/>
      <c r="N31" s="421"/>
      <c r="O31" s="421"/>
      <c r="P31" s="421"/>
      <c r="Q31" s="421"/>
      <c r="R31" s="421"/>
      <c r="S31" s="421"/>
      <c r="T31" s="421"/>
      <c r="U31" s="421"/>
      <c r="V31" s="421"/>
      <c r="W31" s="421"/>
      <c r="X31" s="421"/>
      <c r="Y31" s="421"/>
    </row>
    <row r="32" spans="1:25" x14ac:dyDescent="0.2">
      <c r="A32" s="422"/>
      <c r="D32" s="421" t="s">
        <v>1000</v>
      </c>
      <c r="E32" s="422"/>
      <c r="F32" s="422"/>
      <c r="G32" s="422"/>
      <c r="H32" s="422"/>
      <c r="I32" s="422"/>
      <c r="J32" s="422"/>
      <c r="K32" s="422"/>
      <c r="L32" s="422"/>
      <c r="M32" s="422"/>
      <c r="N32" s="422"/>
      <c r="O32" s="422"/>
      <c r="P32" s="422"/>
      <c r="Q32" s="422"/>
      <c r="R32" s="422"/>
      <c r="S32" s="422"/>
      <c r="T32" s="422"/>
      <c r="U32" s="422"/>
      <c r="V32" s="422"/>
      <c r="W32" s="422"/>
      <c r="X32" s="422"/>
      <c r="Y32" s="422"/>
    </row>
    <row r="33" spans="1:25" x14ac:dyDescent="0.2">
      <c r="A33" s="422"/>
      <c r="D33" s="421"/>
      <c r="E33" s="422"/>
      <c r="F33" s="422"/>
      <c r="G33" s="422"/>
      <c r="H33" s="422"/>
      <c r="I33" s="422"/>
      <c r="J33" s="422"/>
      <c r="K33" s="422"/>
      <c r="L33" s="422"/>
      <c r="M33" s="422"/>
      <c r="N33" s="422"/>
      <c r="O33" s="422"/>
      <c r="P33" s="422"/>
      <c r="Q33" s="422"/>
      <c r="R33" s="422"/>
      <c r="S33" s="422"/>
      <c r="T33" s="422"/>
      <c r="U33" s="422"/>
      <c r="V33" s="422"/>
      <c r="W33" s="422"/>
      <c r="X33" s="422"/>
      <c r="Y33" s="422"/>
    </row>
    <row r="34" spans="1:25" x14ac:dyDescent="0.2">
      <c r="B34" s="423" t="s">
        <v>398</v>
      </c>
      <c r="C34" s="424"/>
      <c r="D34" s="424"/>
    </row>
    <row r="35" spans="1:25" x14ac:dyDescent="0.2">
      <c r="B35" s="425"/>
      <c r="C35" s="424"/>
      <c r="D35" s="424"/>
    </row>
    <row r="36" spans="1:25" ht="38.25" customHeight="1" x14ac:dyDescent="0.2">
      <c r="B36" s="426" t="s">
        <v>1001</v>
      </c>
      <c r="C36" s="424"/>
      <c r="D36" s="424"/>
    </row>
    <row r="37" spans="1:25" x14ac:dyDescent="0.2">
      <c r="B37" s="425"/>
      <c r="C37" s="424"/>
      <c r="D37" s="424"/>
    </row>
    <row r="38" spans="1:25" x14ac:dyDescent="0.2">
      <c r="B38" s="426" t="s">
        <v>400</v>
      </c>
      <c r="D38" s="591" t="s">
        <v>401</v>
      </c>
      <c r="E38" s="591"/>
      <c r="F38" s="424" t="s">
        <v>402</v>
      </c>
    </row>
    <row r="39" spans="1:25" x14ac:dyDescent="0.2">
      <c r="B39" s="425"/>
      <c r="D39" s="591"/>
      <c r="E39" s="591"/>
      <c r="F39" s="424"/>
    </row>
    <row r="40" spans="1:25" x14ac:dyDescent="0.2">
      <c r="B40" s="426" t="s">
        <v>403</v>
      </c>
      <c r="D40" s="591" t="s">
        <v>404</v>
      </c>
      <c r="E40" s="591"/>
      <c r="F40" s="424" t="s">
        <v>405</v>
      </c>
    </row>
    <row r="41" spans="1:25" x14ac:dyDescent="0.2">
      <c r="B41" s="425"/>
      <c r="D41" s="591"/>
      <c r="E41" s="591"/>
      <c r="F41" s="424"/>
    </row>
    <row r="42" spans="1:25" x14ac:dyDescent="0.2">
      <c r="B42" s="426" t="s">
        <v>406</v>
      </c>
      <c r="D42" s="591" t="s">
        <v>401</v>
      </c>
      <c r="E42" s="591"/>
      <c r="F42" s="424" t="s">
        <v>405</v>
      </c>
    </row>
  </sheetData>
  <sheetProtection password="CA9F" sheet="1" objects="1" scenarios="1"/>
  <mergeCells count="34">
    <mergeCell ref="U9:U12"/>
    <mergeCell ref="S10:S12"/>
    <mergeCell ref="N11:O11"/>
    <mergeCell ref="A7:D7"/>
    <mergeCell ref="S7:W7"/>
    <mergeCell ref="A9:A12"/>
    <mergeCell ref="B9:B12"/>
    <mergeCell ref="C9:C12"/>
    <mergeCell ref="D9:D12"/>
    <mergeCell ref="E9:E12"/>
    <mergeCell ref="F9:F12"/>
    <mergeCell ref="G9:G12"/>
    <mergeCell ref="H9:J9"/>
    <mergeCell ref="D42:E42"/>
    <mergeCell ref="V9:V12"/>
    <mergeCell ref="W9:W12"/>
    <mergeCell ref="H10:H12"/>
    <mergeCell ref="I10:I12"/>
    <mergeCell ref="J10:J12"/>
    <mergeCell ref="L10:M11"/>
    <mergeCell ref="N10:O10"/>
    <mergeCell ref="P10:P12"/>
    <mergeCell ref="Q10:Q12"/>
    <mergeCell ref="R10:R12"/>
    <mergeCell ref="K9:K12"/>
    <mergeCell ref="L9:O9"/>
    <mergeCell ref="P9:Q9"/>
    <mergeCell ref="R9:S9"/>
    <mergeCell ref="T9:T12"/>
    <mergeCell ref="A26:B26"/>
    <mergeCell ref="D38:E38"/>
    <mergeCell ref="D39:E39"/>
    <mergeCell ref="D40:E40"/>
    <mergeCell ref="D41:E4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B271E-1741-454C-A44D-F5BEE91339A9}">
  <sheetPr>
    <tabColor rgb="FFFFFF00"/>
  </sheetPr>
  <dimension ref="A2:AA45"/>
  <sheetViews>
    <sheetView workbookViewId="0">
      <selection activeCell="H24" sqref="H24"/>
    </sheetView>
  </sheetViews>
  <sheetFormatPr defaultRowHeight="12.75" x14ac:dyDescent="0.2"/>
  <cols>
    <col min="1" max="1" width="9.140625" style="399"/>
    <col min="2" max="26" width="19.42578125" style="399" customWidth="1"/>
    <col min="27" max="257" width="9.140625" style="399"/>
    <col min="258" max="282" width="19.42578125" style="399" customWidth="1"/>
    <col min="283" max="513" width="9.140625" style="399"/>
    <col min="514" max="538" width="19.42578125" style="399" customWidth="1"/>
    <col min="539" max="769" width="9.140625" style="399"/>
    <col min="770" max="794" width="19.42578125" style="399" customWidth="1"/>
    <col min="795" max="1025" width="9.140625" style="399"/>
    <col min="1026" max="1050" width="19.42578125" style="399" customWidth="1"/>
    <col min="1051" max="1281" width="9.140625" style="399"/>
    <col min="1282" max="1306" width="19.42578125" style="399" customWidth="1"/>
    <col min="1307" max="1537" width="9.140625" style="399"/>
    <col min="1538" max="1562" width="19.42578125" style="399" customWidth="1"/>
    <col min="1563" max="1793" width="9.140625" style="399"/>
    <col min="1794" max="1818" width="19.42578125" style="399" customWidth="1"/>
    <col min="1819" max="2049" width="9.140625" style="399"/>
    <col min="2050" max="2074" width="19.42578125" style="399" customWidth="1"/>
    <col min="2075" max="2305" width="9.140625" style="399"/>
    <col min="2306" max="2330" width="19.42578125" style="399" customWidth="1"/>
    <col min="2331" max="2561" width="9.140625" style="399"/>
    <col min="2562" max="2586" width="19.42578125" style="399" customWidth="1"/>
    <col min="2587" max="2817" width="9.140625" style="399"/>
    <col min="2818" max="2842" width="19.42578125" style="399" customWidth="1"/>
    <col min="2843" max="3073" width="9.140625" style="399"/>
    <col min="3074" max="3098" width="19.42578125" style="399" customWidth="1"/>
    <col min="3099" max="3329" width="9.140625" style="399"/>
    <col min="3330" max="3354" width="19.42578125" style="399" customWidth="1"/>
    <col min="3355" max="3585" width="9.140625" style="399"/>
    <col min="3586" max="3610" width="19.42578125" style="399" customWidth="1"/>
    <col min="3611" max="3841" width="9.140625" style="399"/>
    <col min="3842" max="3866" width="19.42578125" style="399" customWidth="1"/>
    <col min="3867" max="4097" width="9.140625" style="399"/>
    <col min="4098" max="4122" width="19.42578125" style="399" customWidth="1"/>
    <col min="4123" max="4353" width="9.140625" style="399"/>
    <col min="4354" max="4378" width="19.42578125" style="399" customWidth="1"/>
    <col min="4379" max="4609" width="9.140625" style="399"/>
    <col min="4610" max="4634" width="19.42578125" style="399" customWidth="1"/>
    <col min="4635" max="4865" width="9.140625" style="399"/>
    <col min="4866" max="4890" width="19.42578125" style="399" customWidth="1"/>
    <col min="4891" max="5121" width="9.140625" style="399"/>
    <col min="5122" max="5146" width="19.42578125" style="399" customWidth="1"/>
    <col min="5147" max="5377" width="9.140625" style="399"/>
    <col min="5378" max="5402" width="19.42578125" style="399" customWidth="1"/>
    <col min="5403" max="5633" width="9.140625" style="399"/>
    <col min="5634" max="5658" width="19.42578125" style="399" customWidth="1"/>
    <col min="5659" max="5889" width="9.140625" style="399"/>
    <col min="5890" max="5914" width="19.42578125" style="399" customWidth="1"/>
    <col min="5915" max="6145" width="9.140625" style="399"/>
    <col min="6146" max="6170" width="19.42578125" style="399" customWidth="1"/>
    <col min="6171" max="6401" width="9.140625" style="399"/>
    <col min="6402" max="6426" width="19.42578125" style="399" customWidth="1"/>
    <col min="6427" max="6657" width="9.140625" style="399"/>
    <col min="6658" max="6682" width="19.42578125" style="399" customWidth="1"/>
    <col min="6683" max="6913" width="9.140625" style="399"/>
    <col min="6914" max="6938" width="19.42578125" style="399" customWidth="1"/>
    <col min="6939" max="7169" width="9.140625" style="399"/>
    <col min="7170" max="7194" width="19.42578125" style="399" customWidth="1"/>
    <col min="7195" max="7425" width="9.140625" style="399"/>
    <col min="7426" max="7450" width="19.42578125" style="399" customWidth="1"/>
    <col min="7451" max="7681" width="9.140625" style="399"/>
    <col min="7682" max="7706" width="19.42578125" style="399" customWidth="1"/>
    <col min="7707" max="7937" width="9.140625" style="399"/>
    <col min="7938" max="7962" width="19.42578125" style="399" customWidth="1"/>
    <col min="7963" max="8193" width="9.140625" style="399"/>
    <col min="8194" max="8218" width="19.42578125" style="399" customWidth="1"/>
    <col min="8219" max="8449" width="9.140625" style="399"/>
    <col min="8450" max="8474" width="19.42578125" style="399" customWidth="1"/>
    <col min="8475" max="8705" width="9.140625" style="399"/>
    <col min="8706" max="8730" width="19.42578125" style="399" customWidth="1"/>
    <col min="8731" max="8961" width="9.140625" style="399"/>
    <col min="8962" max="8986" width="19.42578125" style="399" customWidth="1"/>
    <col min="8987" max="9217" width="9.140625" style="399"/>
    <col min="9218" max="9242" width="19.42578125" style="399" customWidth="1"/>
    <col min="9243" max="9473" width="9.140625" style="399"/>
    <col min="9474" max="9498" width="19.42578125" style="399" customWidth="1"/>
    <col min="9499" max="9729" width="9.140625" style="399"/>
    <col min="9730" max="9754" width="19.42578125" style="399" customWidth="1"/>
    <col min="9755" max="9985" width="9.140625" style="399"/>
    <col min="9986" max="10010" width="19.42578125" style="399" customWidth="1"/>
    <col min="10011" max="10241" width="9.140625" style="399"/>
    <col min="10242" max="10266" width="19.42578125" style="399" customWidth="1"/>
    <col min="10267" max="10497" width="9.140625" style="399"/>
    <col min="10498" max="10522" width="19.42578125" style="399" customWidth="1"/>
    <col min="10523" max="10753" width="9.140625" style="399"/>
    <col min="10754" max="10778" width="19.42578125" style="399" customWidth="1"/>
    <col min="10779" max="11009" width="9.140625" style="399"/>
    <col min="11010" max="11034" width="19.42578125" style="399" customWidth="1"/>
    <col min="11035" max="11265" width="9.140625" style="399"/>
    <col min="11266" max="11290" width="19.42578125" style="399" customWidth="1"/>
    <col min="11291" max="11521" width="9.140625" style="399"/>
    <col min="11522" max="11546" width="19.42578125" style="399" customWidth="1"/>
    <col min="11547" max="11777" width="9.140625" style="399"/>
    <col min="11778" max="11802" width="19.42578125" style="399" customWidth="1"/>
    <col min="11803" max="12033" width="9.140625" style="399"/>
    <col min="12034" max="12058" width="19.42578125" style="399" customWidth="1"/>
    <col min="12059" max="12289" width="9.140625" style="399"/>
    <col min="12290" max="12314" width="19.42578125" style="399" customWidth="1"/>
    <col min="12315" max="12545" width="9.140625" style="399"/>
    <col min="12546" max="12570" width="19.42578125" style="399" customWidth="1"/>
    <col min="12571" max="12801" width="9.140625" style="399"/>
    <col min="12802" max="12826" width="19.42578125" style="399" customWidth="1"/>
    <col min="12827" max="13057" width="9.140625" style="399"/>
    <col min="13058" max="13082" width="19.42578125" style="399" customWidth="1"/>
    <col min="13083" max="13313" width="9.140625" style="399"/>
    <col min="13314" max="13338" width="19.42578125" style="399" customWidth="1"/>
    <col min="13339" max="13569" width="9.140625" style="399"/>
    <col min="13570" max="13594" width="19.42578125" style="399" customWidth="1"/>
    <col min="13595" max="13825" width="9.140625" style="399"/>
    <col min="13826" max="13850" width="19.42578125" style="399" customWidth="1"/>
    <col min="13851" max="14081" width="9.140625" style="399"/>
    <col min="14082" max="14106" width="19.42578125" style="399" customWidth="1"/>
    <col min="14107" max="14337" width="9.140625" style="399"/>
    <col min="14338" max="14362" width="19.42578125" style="399" customWidth="1"/>
    <col min="14363" max="14593" width="9.140625" style="399"/>
    <col min="14594" max="14618" width="19.42578125" style="399" customWidth="1"/>
    <col min="14619" max="14849" width="9.140625" style="399"/>
    <col min="14850" max="14874" width="19.42578125" style="399" customWidth="1"/>
    <col min="14875" max="15105" width="9.140625" style="399"/>
    <col min="15106" max="15130" width="19.42578125" style="399" customWidth="1"/>
    <col min="15131" max="15361" width="9.140625" style="399"/>
    <col min="15362" max="15386" width="19.42578125" style="399" customWidth="1"/>
    <col min="15387" max="15617" width="9.140625" style="399"/>
    <col min="15618" max="15642" width="19.42578125" style="399" customWidth="1"/>
    <col min="15643" max="15873" width="9.140625" style="399"/>
    <col min="15874" max="15898" width="19.42578125" style="399" customWidth="1"/>
    <col min="15899" max="16129" width="9.140625" style="399"/>
    <col min="16130" max="16154" width="19.42578125" style="399" customWidth="1"/>
    <col min="16155" max="16384" width="9.140625" style="399"/>
  </cols>
  <sheetData>
    <row r="2" spans="1:27" x14ac:dyDescent="0.2">
      <c r="Z2" s="400" t="s">
        <v>966</v>
      </c>
    </row>
    <row r="3" spans="1:27" x14ac:dyDescent="0.2">
      <c r="Z3" s="400" t="s">
        <v>1002</v>
      </c>
    </row>
    <row r="4" spans="1:27" x14ac:dyDescent="0.2">
      <c r="A4" s="400"/>
    </row>
    <row r="5" spans="1:27" x14ac:dyDescent="0.2">
      <c r="A5" s="400"/>
    </row>
    <row r="6" spans="1:27" x14ac:dyDescent="0.2">
      <c r="A6" s="400"/>
    </row>
    <row r="7" spans="1:27" x14ac:dyDescent="0.2">
      <c r="M7" s="401" t="s">
        <v>1003</v>
      </c>
    </row>
    <row r="8" spans="1:27" x14ac:dyDescent="0.2">
      <c r="A8" s="427" t="s">
        <v>969</v>
      </c>
      <c r="Z8" s="428" t="s">
        <v>1004</v>
      </c>
    </row>
    <row r="9" spans="1:27" x14ac:dyDescent="0.2">
      <c r="A9" s="427"/>
      <c r="Z9" s="428"/>
    </row>
    <row r="10" spans="1:27" s="430" customFormat="1" ht="25.5" customHeight="1" x14ac:dyDescent="0.2">
      <c r="A10" s="616" t="s">
        <v>970</v>
      </c>
      <c r="B10" s="617" t="s">
        <v>932</v>
      </c>
      <c r="C10" s="617" t="s">
        <v>1005</v>
      </c>
      <c r="D10" s="622" t="s">
        <v>1006</v>
      </c>
      <c r="E10" s="622"/>
      <c r="F10" s="622" t="s">
        <v>1007</v>
      </c>
      <c r="G10" s="622"/>
      <c r="H10" s="617" t="s">
        <v>1008</v>
      </c>
      <c r="I10" s="622" t="s">
        <v>972</v>
      </c>
      <c r="J10" s="622"/>
      <c r="K10" s="622"/>
      <c r="L10" s="622" t="s">
        <v>1009</v>
      </c>
      <c r="M10" s="622"/>
      <c r="N10" s="622"/>
      <c r="O10" s="622" t="s">
        <v>1010</v>
      </c>
      <c r="P10" s="622"/>
      <c r="Q10" s="622"/>
      <c r="R10" s="622"/>
      <c r="S10" s="622"/>
      <c r="T10" s="622" t="s">
        <v>1011</v>
      </c>
      <c r="U10" s="622"/>
      <c r="V10" s="622" t="s">
        <v>1012</v>
      </c>
      <c r="W10" s="622"/>
      <c r="X10" s="622" t="s">
        <v>1013</v>
      </c>
      <c r="Y10" s="622"/>
      <c r="Z10" s="617" t="s">
        <v>978</v>
      </c>
      <c r="AA10" s="429"/>
    </row>
    <row r="11" spans="1:27" s="430" customFormat="1" x14ac:dyDescent="0.2">
      <c r="A11" s="616"/>
      <c r="B11" s="617"/>
      <c r="C11" s="617"/>
      <c r="D11" s="622"/>
      <c r="E11" s="622"/>
      <c r="F11" s="617" t="s">
        <v>1005</v>
      </c>
      <c r="G11" s="617" t="s">
        <v>183</v>
      </c>
      <c r="H11" s="617"/>
      <c r="I11" s="617" t="s">
        <v>981</v>
      </c>
      <c r="J11" s="617" t="s">
        <v>982</v>
      </c>
      <c r="K11" s="617" t="s">
        <v>983</v>
      </c>
      <c r="L11" s="617" t="s">
        <v>1014</v>
      </c>
      <c r="M11" s="617" t="s">
        <v>1015</v>
      </c>
      <c r="N11" s="617" t="s">
        <v>1016</v>
      </c>
      <c r="O11" s="622" t="s">
        <v>1017</v>
      </c>
      <c r="P11" s="622"/>
      <c r="Q11" s="622" t="s">
        <v>990</v>
      </c>
      <c r="R11" s="622"/>
      <c r="S11" s="622"/>
      <c r="T11" s="617" t="s">
        <v>1018</v>
      </c>
      <c r="U11" s="617" t="s">
        <v>1019</v>
      </c>
      <c r="V11" s="617" t="s">
        <v>988</v>
      </c>
      <c r="W11" s="617" t="s">
        <v>989</v>
      </c>
      <c r="X11" s="617" t="s">
        <v>979</v>
      </c>
      <c r="Y11" s="617" t="s">
        <v>1020</v>
      </c>
      <c r="Z11" s="617"/>
      <c r="AA11" s="429"/>
    </row>
    <row r="12" spans="1:27" s="430" customFormat="1" ht="82.5" customHeight="1" x14ac:dyDescent="0.2">
      <c r="A12" s="616"/>
      <c r="B12" s="617"/>
      <c r="C12" s="617"/>
      <c r="D12" s="431" t="s">
        <v>1021</v>
      </c>
      <c r="E12" s="431" t="s">
        <v>1022</v>
      </c>
      <c r="F12" s="617"/>
      <c r="G12" s="617"/>
      <c r="H12" s="617"/>
      <c r="I12" s="617"/>
      <c r="J12" s="617"/>
      <c r="K12" s="617"/>
      <c r="L12" s="617"/>
      <c r="M12" s="617"/>
      <c r="N12" s="617"/>
      <c r="O12" s="405" t="s">
        <v>991</v>
      </c>
      <c r="P12" s="405" t="s">
        <v>992</v>
      </c>
      <c r="Q12" s="405" t="s">
        <v>993</v>
      </c>
      <c r="R12" s="405" t="s">
        <v>994</v>
      </c>
      <c r="S12" s="405" t="s">
        <v>1023</v>
      </c>
      <c r="T12" s="617"/>
      <c r="U12" s="617"/>
      <c r="V12" s="617"/>
      <c r="W12" s="617"/>
      <c r="X12" s="617"/>
      <c r="Y12" s="617"/>
      <c r="Z12" s="617"/>
      <c r="AA12" s="429"/>
    </row>
    <row r="13" spans="1:27" x14ac:dyDescent="0.2">
      <c r="A13" s="432">
        <v>1</v>
      </c>
      <c r="B13" s="433">
        <v>2</v>
      </c>
      <c r="C13" s="433">
        <v>3</v>
      </c>
      <c r="D13" s="433">
        <v>4</v>
      </c>
      <c r="E13" s="433">
        <v>5</v>
      </c>
      <c r="F13" s="433">
        <v>6</v>
      </c>
      <c r="G13" s="433">
        <v>7</v>
      </c>
      <c r="H13" s="433"/>
      <c r="I13" s="433">
        <v>9</v>
      </c>
      <c r="J13" s="433">
        <v>10</v>
      </c>
      <c r="K13" s="433">
        <v>11</v>
      </c>
      <c r="L13" s="433">
        <v>12</v>
      </c>
      <c r="M13" s="433">
        <v>13</v>
      </c>
      <c r="N13" s="433">
        <v>14</v>
      </c>
      <c r="O13" s="433">
        <v>15</v>
      </c>
      <c r="P13" s="433">
        <v>16</v>
      </c>
      <c r="Q13" s="433">
        <v>17</v>
      </c>
      <c r="R13" s="433">
        <v>18</v>
      </c>
      <c r="S13" s="433"/>
      <c r="T13" s="434">
        <v>20</v>
      </c>
      <c r="U13" s="433">
        <v>21</v>
      </c>
      <c r="V13" s="433">
        <v>22</v>
      </c>
      <c r="W13" s="434">
        <v>23</v>
      </c>
      <c r="X13" s="434">
        <v>24</v>
      </c>
      <c r="Y13" s="434">
        <v>25</v>
      </c>
      <c r="Z13" s="433">
        <v>26</v>
      </c>
      <c r="AA13" s="422"/>
    </row>
    <row r="14" spans="1:27" x14ac:dyDescent="0.2">
      <c r="A14" s="432">
        <v>1</v>
      </c>
      <c r="B14" s="435"/>
      <c r="C14" s="436"/>
      <c r="D14" s="436"/>
      <c r="E14" s="436"/>
      <c r="F14" s="436"/>
      <c r="G14" s="436"/>
      <c r="H14" s="435"/>
      <c r="I14" s="436"/>
      <c r="J14" s="436"/>
      <c r="K14" s="436"/>
      <c r="L14" s="436"/>
      <c r="M14" s="436"/>
      <c r="N14" s="436"/>
      <c r="O14" s="436"/>
      <c r="P14" s="436"/>
      <c r="Q14" s="436"/>
      <c r="R14" s="436"/>
      <c r="S14" s="436"/>
      <c r="T14" s="436"/>
      <c r="U14" s="436"/>
      <c r="V14" s="436"/>
      <c r="W14" s="436"/>
      <c r="X14" s="436"/>
      <c r="Y14" s="436"/>
      <c r="Z14" s="436"/>
      <c r="AA14" s="422"/>
    </row>
    <row r="15" spans="1:27" x14ac:dyDescent="0.2">
      <c r="A15" s="432">
        <v>2</v>
      </c>
      <c r="B15" s="435"/>
      <c r="C15" s="436"/>
      <c r="D15" s="436"/>
      <c r="E15" s="436"/>
      <c r="F15" s="436"/>
      <c r="G15" s="436"/>
      <c r="H15" s="435"/>
      <c r="I15" s="436"/>
      <c r="J15" s="436"/>
      <c r="K15" s="436"/>
      <c r="L15" s="436"/>
      <c r="M15" s="436"/>
      <c r="N15" s="436"/>
      <c r="O15" s="436"/>
      <c r="P15" s="436"/>
      <c r="Q15" s="436"/>
      <c r="R15" s="436"/>
      <c r="S15" s="436"/>
      <c r="T15" s="436"/>
      <c r="U15" s="436"/>
      <c r="V15" s="436"/>
      <c r="W15" s="436"/>
      <c r="X15" s="436"/>
      <c r="Y15" s="436"/>
      <c r="Z15" s="436"/>
      <c r="AA15" s="422"/>
    </row>
    <row r="16" spans="1:27" x14ac:dyDescent="0.2">
      <c r="A16" s="432">
        <v>3</v>
      </c>
      <c r="B16" s="435"/>
      <c r="C16" s="436"/>
      <c r="D16" s="436"/>
      <c r="E16" s="436"/>
      <c r="F16" s="436"/>
      <c r="G16" s="436"/>
      <c r="H16" s="435"/>
      <c r="I16" s="436"/>
      <c r="J16" s="436"/>
      <c r="K16" s="436"/>
      <c r="L16" s="436"/>
      <c r="M16" s="436"/>
      <c r="N16" s="436"/>
      <c r="O16" s="436"/>
      <c r="P16" s="436"/>
      <c r="Q16" s="436"/>
      <c r="R16" s="436"/>
      <c r="S16" s="436"/>
      <c r="T16" s="436"/>
      <c r="U16" s="436"/>
      <c r="V16" s="436"/>
      <c r="W16" s="436"/>
      <c r="X16" s="436"/>
      <c r="Y16" s="436"/>
      <c r="Z16" s="436"/>
      <c r="AA16" s="422"/>
    </row>
    <row r="17" spans="1:27" x14ac:dyDescent="0.2">
      <c r="A17" s="432">
        <v>4</v>
      </c>
      <c r="B17" s="435"/>
      <c r="C17" s="436"/>
      <c r="D17" s="436"/>
      <c r="E17" s="436"/>
      <c r="F17" s="436"/>
      <c r="G17" s="436"/>
      <c r="H17" s="435"/>
      <c r="I17" s="436"/>
      <c r="J17" s="436"/>
      <c r="K17" s="436"/>
      <c r="L17" s="436"/>
      <c r="M17" s="436"/>
      <c r="N17" s="436"/>
      <c r="O17" s="436"/>
      <c r="P17" s="436"/>
      <c r="Q17" s="436"/>
      <c r="R17" s="436"/>
      <c r="S17" s="436"/>
      <c r="T17" s="437"/>
      <c r="U17" s="436"/>
      <c r="V17" s="436"/>
      <c r="W17" s="437"/>
      <c r="X17" s="437"/>
      <c r="Y17" s="437"/>
      <c r="Z17" s="436"/>
      <c r="AA17" s="422"/>
    </row>
    <row r="18" spans="1:27" x14ac:dyDescent="0.2">
      <c r="A18" s="432">
        <v>5</v>
      </c>
      <c r="B18" s="435"/>
      <c r="C18" s="436"/>
      <c r="D18" s="436"/>
      <c r="E18" s="436"/>
      <c r="F18" s="436"/>
      <c r="G18" s="436"/>
      <c r="H18" s="435"/>
      <c r="I18" s="436"/>
      <c r="J18" s="436"/>
      <c r="K18" s="436"/>
      <c r="L18" s="436"/>
      <c r="M18" s="436"/>
      <c r="N18" s="436"/>
      <c r="O18" s="436"/>
      <c r="P18" s="436"/>
      <c r="Q18" s="436"/>
      <c r="R18" s="436"/>
      <c r="S18" s="436"/>
      <c r="T18" s="437"/>
      <c r="U18" s="436"/>
      <c r="V18" s="436"/>
      <c r="W18" s="437"/>
      <c r="X18" s="437"/>
      <c r="Y18" s="437"/>
      <c r="Z18" s="436"/>
      <c r="AA18" s="422"/>
    </row>
    <row r="19" spans="1:27" x14ac:dyDescent="0.2">
      <c r="A19" s="432">
        <v>6</v>
      </c>
      <c r="B19" s="435"/>
      <c r="C19" s="436"/>
      <c r="D19" s="436"/>
      <c r="E19" s="436"/>
      <c r="F19" s="436"/>
      <c r="G19" s="436"/>
      <c r="H19" s="435"/>
      <c r="I19" s="436"/>
      <c r="J19" s="436"/>
      <c r="K19" s="436"/>
      <c r="L19" s="436"/>
      <c r="M19" s="436"/>
      <c r="N19" s="436"/>
      <c r="O19" s="436"/>
      <c r="P19" s="436"/>
      <c r="Q19" s="436"/>
      <c r="R19" s="436"/>
      <c r="S19" s="436"/>
      <c r="T19" s="437"/>
      <c r="U19" s="436"/>
      <c r="V19" s="436"/>
      <c r="W19" s="437"/>
      <c r="X19" s="437"/>
      <c r="Y19" s="437"/>
      <c r="Z19" s="436"/>
      <c r="AA19" s="422"/>
    </row>
    <row r="20" spans="1:27" x14ac:dyDescent="0.2">
      <c r="A20" s="432">
        <v>7</v>
      </c>
      <c r="B20" s="435"/>
      <c r="C20" s="436"/>
      <c r="D20" s="436"/>
      <c r="E20" s="436"/>
      <c r="F20" s="436"/>
      <c r="G20" s="436"/>
      <c r="H20" s="435"/>
      <c r="I20" s="436"/>
      <c r="J20" s="436"/>
      <c r="K20" s="436"/>
      <c r="L20" s="436"/>
      <c r="M20" s="436"/>
      <c r="N20" s="436"/>
      <c r="O20" s="436"/>
      <c r="P20" s="436"/>
      <c r="Q20" s="436"/>
      <c r="R20" s="436"/>
      <c r="S20" s="436"/>
      <c r="T20" s="437"/>
      <c r="U20" s="436"/>
      <c r="V20" s="436"/>
      <c r="W20" s="437"/>
      <c r="X20" s="437"/>
      <c r="Y20" s="437"/>
      <c r="Z20" s="436"/>
      <c r="AA20" s="422"/>
    </row>
    <row r="21" spans="1:27" x14ac:dyDescent="0.2">
      <c r="A21" s="432">
        <v>8</v>
      </c>
      <c r="B21" s="435"/>
      <c r="C21" s="436"/>
      <c r="D21" s="436"/>
      <c r="E21" s="436"/>
      <c r="F21" s="436"/>
      <c r="G21" s="436"/>
      <c r="H21" s="435"/>
      <c r="I21" s="436"/>
      <c r="J21" s="436"/>
      <c r="K21" s="436"/>
      <c r="L21" s="436"/>
      <c r="M21" s="436"/>
      <c r="N21" s="436"/>
      <c r="O21" s="436"/>
      <c r="P21" s="436"/>
      <c r="Q21" s="436"/>
      <c r="R21" s="436"/>
      <c r="S21" s="436"/>
      <c r="T21" s="437"/>
      <c r="U21" s="436"/>
      <c r="V21" s="436"/>
      <c r="W21" s="437"/>
      <c r="X21" s="437"/>
      <c r="Y21" s="437"/>
      <c r="Z21" s="436"/>
      <c r="AA21" s="422"/>
    </row>
    <row r="22" spans="1:27" x14ac:dyDescent="0.2">
      <c r="A22" s="432">
        <v>9</v>
      </c>
      <c r="B22" s="435"/>
      <c r="C22" s="436"/>
      <c r="D22" s="436"/>
      <c r="E22" s="436"/>
      <c r="F22" s="436"/>
      <c r="G22" s="436"/>
      <c r="H22" s="435"/>
      <c r="I22" s="436"/>
      <c r="J22" s="436"/>
      <c r="K22" s="436"/>
      <c r="L22" s="436"/>
      <c r="M22" s="436"/>
      <c r="N22" s="436"/>
      <c r="O22" s="436"/>
      <c r="P22" s="436"/>
      <c r="Q22" s="436"/>
      <c r="R22" s="436"/>
      <c r="S22" s="436"/>
      <c r="T22" s="437"/>
      <c r="U22" s="436"/>
      <c r="V22" s="436"/>
      <c r="W22" s="437"/>
      <c r="X22" s="437"/>
      <c r="Y22" s="437"/>
      <c r="Z22" s="436"/>
      <c r="AA22" s="422"/>
    </row>
    <row r="23" spans="1:27" x14ac:dyDescent="0.2">
      <c r="A23" s="432">
        <v>10</v>
      </c>
      <c r="B23" s="438"/>
      <c r="C23" s="439"/>
      <c r="D23" s="439"/>
      <c r="E23" s="440"/>
      <c r="F23" s="440"/>
      <c r="G23" s="439"/>
      <c r="H23" s="435"/>
      <c r="I23" s="441"/>
      <c r="J23" s="439"/>
      <c r="K23" s="439"/>
      <c r="L23" s="439"/>
      <c r="M23" s="439"/>
      <c r="N23" s="439"/>
      <c r="O23" s="439"/>
      <c r="P23" s="439"/>
      <c r="Q23" s="439"/>
      <c r="R23" s="441"/>
      <c r="S23" s="439"/>
      <c r="T23" s="442"/>
      <c r="U23" s="439"/>
      <c r="V23" s="439"/>
      <c r="W23" s="442"/>
      <c r="X23" s="437"/>
      <c r="Y23" s="437"/>
      <c r="Z23" s="439"/>
      <c r="AA23" s="422"/>
    </row>
    <row r="24" spans="1:27" x14ac:dyDescent="0.2">
      <c r="A24" s="432">
        <v>11</v>
      </c>
      <c r="B24" s="435"/>
      <c r="C24" s="439"/>
      <c r="D24" s="439"/>
      <c r="E24" s="439"/>
      <c r="F24" s="439"/>
      <c r="G24" s="439"/>
      <c r="H24" s="435"/>
      <c r="I24" s="441"/>
      <c r="J24" s="439"/>
      <c r="K24" s="439"/>
      <c r="L24" s="439"/>
      <c r="M24" s="439"/>
      <c r="N24" s="439"/>
      <c r="O24" s="439"/>
      <c r="P24" s="439"/>
      <c r="Q24" s="439"/>
      <c r="R24" s="441"/>
      <c r="S24" s="439"/>
      <c r="T24" s="439"/>
      <c r="U24" s="439"/>
      <c r="V24" s="439"/>
      <c r="W24" s="439"/>
      <c r="X24" s="436"/>
      <c r="Y24" s="436"/>
      <c r="Z24" s="439"/>
      <c r="AA24" s="422"/>
    </row>
    <row r="25" spans="1:27" x14ac:dyDescent="0.2">
      <c r="A25" s="432">
        <v>12</v>
      </c>
      <c r="B25" s="435"/>
      <c r="C25" s="439"/>
      <c r="D25" s="439"/>
      <c r="E25" s="439"/>
      <c r="F25" s="439"/>
      <c r="G25" s="439"/>
      <c r="H25" s="435"/>
      <c r="I25" s="441"/>
      <c r="J25" s="439"/>
      <c r="K25" s="439"/>
      <c r="L25" s="439"/>
      <c r="M25" s="439"/>
      <c r="N25" s="439"/>
      <c r="O25" s="439"/>
      <c r="P25" s="439"/>
      <c r="Q25" s="439"/>
      <c r="R25" s="441"/>
      <c r="S25" s="439"/>
      <c r="T25" s="439"/>
      <c r="U25" s="439"/>
      <c r="V25" s="439"/>
      <c r="W25" s="439"/>
      <c r="X25" s="436"/>
      <c r="Y25" s="436"/>
      <c r="Z25" s="439"/>
      <c r="AA25" s="422"/>
    </row>
    <row r="26" spans="1:27" x14ac:dyDescent="0.2">
      <c r="A26" s="618" t="s">
        <v>10</v>
      </c>
      <c r="B26" s="619"/>
      <c r="C26" s="443">
        <f>SUM(C14:C25)</f>
        <v>0</v>
      </c>
      <c r="D26" s="443">
        <f t="shared" ref="D26:F26" si="0">SUM(D14:D25)</f>
        <v>0</v>
      </c>
      <c r="E26" s="443">
        <f t="shared" si="0"/>
        <v>0</v>
      </c>
      <c r="F26" s="443">
        <f t="shared" si="0"/>
        <v>0</v>
      </c>
      <c r="G26" s="443">
        <f>SUM(G14:G25)</f>
        <v>0</v>
      </c>
      <c r="H26" s="443"/>
      <c r="I26" s="443">
        <f>SUM(I14:I25)</f>
        <v>0</v>
      </c>
      <c r="J26" s="443">
        <f t="shared" ref="J26:Z26" si="1">SUM(J14:J25)</f>
        <v>0</v>
      </c>
      <c r="K26" s="443">
        <f t="shared" si="1"/>
        <v>0</v>
      </c>
      <c r="L26" s="443">
        <f t="shared" si="1"/>
        <v>0</v>
      </c>
      <c r="M26" s="443">
        <f t="shared" si="1"/>
        <v>0</v>
      </c>
      <c r="N26" s="443">
        <f t="shared" si="1"/>
        <v>0</v>
      </c>
      <c r="O26" s="443">
        <f t="shared" si="1"/>
        <v>0</v>
      </c>
      <c r="P26" s="443">
        <f t="shared" si="1"/>
        <v>0</v>
      </c>
      <c r="Q26" s="443">
        <f t="shared" si="1"/>
        <v>0</v>
      </c>
      <c r="R26" s="443">
        <f t="shared" si="1"/>
        <v>0</v>
      </c>
      <c r="S26" s="443">
        <f t="shared" si="1"/>
        <v>0</v>
      </c>
      <c r="T26" s="443">
        <f t="shared" si="1"/>
        <v>0</v>
      </c>
      <c r="U26" s="443">
        <f t="shared" si="1"/>
        <v>0</v>
      </c>
      <c r="V26" s="443">
        <f t="shared" si="1"/>
        <v>0</v>
      </c>
      <c r="W26" s="443">
        <f t="shared" si="1"/>
        <v>0</v>
      </c>
      <c r="X26" s="443">
        <f t="shared" si="1"/>
        <v>0</v>
      </c>
      <c r="Y26" s="443">
        <f t="shared" si="1"/>
        <v>0</v>
      </c>
      <c r="Z26" s="443">
        <f t="shared" si="1"/>
        <v>0</v>
      </c>
      <c r="AA26" s="422"/>
    </row>
    <row r="27" spans="1:27" x14ac:dyDescent="0.2">
      <c r="A27" s="444"/>
      <c r="B27" s="444"/>
      <c r="C27" s="445"/>
      <c r="D27" s="445"/>
      <c r="E27" s="445"/>
      <c r="F27" s="445"/>
      <c r="G27" s="445"/>
      <c r="H27" s="445"/>
      <c r="I27" s="445"/>
      <c r="J27" s="445"/>
      <c r="K27" s="445"/>
      <c r="L27" s="445"/>
      <c r="M27" s="445"/>
      <c r="N27" s="445"/>
      <c r="O27" s="445"/>
      <c r="P27" s="445"/>
      <c r="Q27" s="445"/>
      <c r="R27" s="445"/>
      <c r="S27" s="445"/>
      <c r="T27" s="445"/>
      <c r="U27" s="445"/>
      <c r="V27" s="445"/>
      <c r="W27" s="445"/>
      <c r="X27" s="445"/>
      <c r="Y27" s="446"/>
      <c r="Z27" s="446"/>
      <c r="AA27" s="422"/>
    </row>
    <row r="28" spans="1:27" x14ac:dyDescent="0.2">
      <c r="B28" s="447"/>
      <c r="C28" s="620"/>
      <c r="D28" s="620"/>
      <c r="E28" s="620"/>
      <c r="F28" s="620"/>
      <c r="G28" s="620"/>
      <c r="H28" s="621"/>
      <c r="I28" s="621"/>
      <c r="J28" s="621"/>
      <c r="K28" s="621"/>
      <c r="L28" s="621"/>
      <c r="M28" s="621"/>
      <c r="O28" s="621"/>
      <c r="P28" s="621"/>
      <c r="Q28" s="621"/>
      <c r="R28" s="621"/>
      <c r="S28" s="621"/>
      <c r="T28" s="621"/>
      <c r="U28" s="621"/>
      <c r="V28" s="621"/>
      <c r="W28" s="621"/>
      <c r="Y28" s="447"/>
      <c r="Z28" s="447"/>
    </row>
    <row r="29" spans="1:27" ht="13.5" thickBot="1" x14ac:dyDescent="0.25">
      <c r="C29" s="613"/>
      <c r="D29" s="613"/>
      <c r="E29" s="613"/>
      <c r="F29" s="613"/>
      <c r="G29" s="613"/>
      <c r="H29" s="613"/>
      <c r="I29" s="613"/>
      <c r="J29" s="613"/>
      <c r="K29" s="613"/>
      <c r="L29" s="613"/>
      <c r="M29" s="613"/>
      <c r="O29" s="613"/>
      <c r="P29" s="613"/>
      <c r="Q29" s="613"/>
      <c r="R29" s="613"/>
      <c r="S29" s="613"/>
      <c r="T29" s="613"/>
      <c r="U29" s="613"/>
      <c r="V29" s="613"/>
      <c r="W29" s="613"/>
      <c r="Y29" s="448"/>
      <c r="Z29" s="448"/>
    </row>
    <row r="30" spans="1:27" x14ac:dyDescent="0.2">
      <c r="A30" s="422"/>
      <c r="B30" s="615" t="s">
        <v>1024</v>
      </c>
      <c r="C30" s="615"/>
      <c r="D30" s="615"/>
      <c r="E30" s="615"/>
      <c r="F30" s="615"/>
      <c r="G30" s="615"/>
      <c r="H30" s="615"/>
      <c r="I30" s="615"/>
      <c r="J30" s="615"/>
      <c r="K30" s="615"/>
      <c r="L30" s="615"/>
      <c r="M30" s="615"/>
      <c r="N30" s="615"/>
      <c r="O30" s="615"/>
      <c r="P30" s="615"/>
      <c r="Q30" s="615"/>
      <c r="R30" s="615"/>
      <c r="S30" s="615"/>
      <c r="T30" s="615"/>
      <c r="U30" s="615"/>
      <c r="V30" s="615"/>
      <c r="W30" s="615"/>
      <c r="X30" s="615"/>
      <c r="Y30" s="615"/>
      <c r="Z30" s="615"/>
      <c r="AA30" s="422"/>
    </row>
    <row r="31" spans="1:27" x14ac:dyDescent="0.2">
      <c r="A31" s="422"/>
      <c r="B31" s="614" t="s">
        <v>1025</v>
      </c>
      <c r="C31" s="614"/>
      <c r="D31" s="614"/>
      <c r="E31" s="614"/>
      <c r="F31" s="614"/>
      <c r="G31" s="614"/>
      <c r="H31" s="614"/>
      <c r="I31" s="614"/>
      <c r="J31" s="614"/>
      <c r="K31" s="614"/>
      <c r="L31" s="614"/>
      <c r="M31" s="614"/>
      <c r="N31" s="614"/>
      <c r="O31" s="614"/>
      <c r="P31" s="614"/>
      <c r="Q31" s="614"/>
      <c r="R31" s="614"/>
      <c r="S31" s="614"/>
      <c r="T31" s="614"/>
      <c r="U31" s="614"/>
      <c r="V31" s="614"/>
      <c r="W31" s="614"/>
      <c r="X31" s="614"/>
      <c r="Y31" s="614"/>
      <c r="Z31" s="614"/>
      <c r="AA31" s="422"/>
    </row>
    <row r="32" spans="1:27" x14ac:dyDescent="0.2">
      <c r="B32" s="424" t="s">
        <v>1026</v>
      </c>
    </row>
    <row r="33" spans="2:6" x14ac:dyDescent="0.2">
      <c r="B33" s="424" t="s">
        <v>1027</v>
      </c>
    </row>
    <row r="34" spans="2:6" x14ac:dyDescent="0.2">
      <c r="B34" s="424" t="s">
        <v>1028</v>
      </c>
    </row>
    <row r="35" spans="2:6" x14ac:dyDescent="0.2">
      <c r="B35" s="424" t="s">
        <v>1029</v>
      </c>
    </row>
    <row r="37" spans="2:6" x14ac:dyDescent="0.2">
      <c r="B37" s="423" t="s">
        <v>398</v>
      </c>
      <c r="C37" s="424"/>
      <c r="D37" s="424"/>
    </row>
    <row r="38" spans="2:6" x14ac:dyDescent="0.2">
      <c r="B38" s="425"/>
      <c r="C38" s="424"/>
      <c r="D38" s="424"/>
    </row>
    <row r="39" spans="2:6" x14ac:dyDescent="0.2">
      <c r="B39" s="426" t="s">
        <v>1001</v>
      </c>
      <c r="C39" s="424"/>
      <c r="D39" s="424"/>
    </row>
    <row r="40" spans="2:6" x14ac:dyDescent="0.2">
      <c r="B40" s="425"/>
      <c r="C40" s="424"/>
      <c r="D40" s="424"/>
    </row>
    <row r="41" spans="2:6" x14ac:dyDescent="0.2">
      <c r="B41" s="426" t="s">
        <v>400</v>
      </c>
      <c r="D41" s="591" t="s">
        <v>401</v>
      </c>
      <c r="E41" s="591"/>
      <c r="F41" s="424" t="s">
        <v>402</v>
      </c>
    </row>
    <row r="42" spans="2:6" x14ac:dyDescent="0.2">
      <c r="B42" s="425"/>
      <c r="D42" s="591"/>
      <c r="E42" s="591"/>
      <c r="F42" s="424"/>
    </row>
    <row r="43" spans="2:6" x14ac:dyDescent="0.2">
      <c r="B43" s="426" t="s">
        <v>403</v>
      </c>
      <c r="D43" s="591" t="s">
        <v>404</v>
      </c>
      <c r="E43" s="591"/>
      <c r="F43" s="424" t="s">
        <v>405</v>
      </c>
    </row>
    <row r="44" spans="2:6" x14ac:dyDescent="0.2">
      <c r="B44" s="425"/>
      <c r="D44" s="591"/>
      <c r="E44" s="591"/>
      <c r="F44" s="424"/>
    </row>
    <row r="45" spans="2:6" x14ac:dyDescent="0.2">
      <c r="B45" s="426" t="s">
        <v>406</v>
      </c>
      <c r="D45" s="591" t="s">
        <v>401</v>
      </c>
      <c r="E45" s="591"/>
      <c r="F45" s="424" t="s">
        <v>405</v>
      </c>
    </row>
  </sheetData>
  <sheetProtection password="CA9F" sheet="1" objects="1" scenarios="1"/>
  <mergeCells count="47">
    <mergeCell ref="X11:X12"/>
    <mergeCell ref="D10:E11"/>
    <mergeCell ref="F10:G10"/>
    <mergeCell ref="H10:H12"/>
    <mergeCell ref="L11:L12"/>
    <mergeCell ref="M11:M12"/>
    <mergeCell ref="I10:K10"/>
    <mergeCell ref="L10:N10"/>
    <mergeCell ref="H28:M28"/>
    <mergeCell ref="O28:R28"/>
    <mergeCell ref="S28:T28"/>
    <mergeCell ref="Z10:Z12"/>
    <mergeCell ref="F11:F12"/>
    <mergeCell ref="G11:G12"/>
    <mergeCell ref="I11:I12"/>
    <mergeCell ref="J11:J12"/>
    <mergeCell ref="K11:K12"/>
    <mergeCell ref="T10:U10"/>
    <mergeCell ref="V10:W10"/>
    <mergeCell ref="X10:Y10"/>
    <mergeCell ref="N11:N12"/>
    <mergeCell ref="O11:P11"/>
    <mergeCell ref="O10:S10"/>
    <mergeCell ref="Y11:Y12"/>
    <mergeCell ref="U28:W28"/>
    <mergeCell ref="Q11:S11"/>
    <mergeCell ref="T11:T12"/>
    <mergeCell ref="U11:U12"/>
    <mergeCell ref="V11:V12"/>
    <mergeCell ref="W11:W12"/>
    <mergeCell ref="A10:A12"/>
    <mergeCell ref="B10:B12"/>
    <mergeCell ref="C10:C12"/>
    <mergeCell ref="D45:E45"/>
    <mergeCell ref="C29:G29"/>
    <mergeCell ref="D42:E42"/>
    <mergeCell ref="D43:E43"/>
    <mergeCell ref="D44:E44"/>
    <mergeCell ref="A26:B26"/>
    <mergeCell ref="C28:G28"/>
    <mergeCell ref="H29:M29"/>
    <mergeCell ref="O29:R29"/>
    <mergeCell ref="S29:T29"/>
    <mergeCell ref="B31:Z31"/>
    <mergeCell ref="D41:E41"/>
    <mergeCell ref="U29:W29"/>
    <mergeCell ref="B30:Z3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9"/>
  <sheetViews>
    <sheetView zoomScaleNormal="100" zoomScalePageLayoutView="60" workbookViewId="0">
      <selection activeCell="C18" sqref="C18"/>
    </sheetView>
  </sheetViews>
  <sheetFormatPr defaultRowHeight="12.75" x14ac:dyDescent="0.2"/>
  <cols>
    <col min="1" max="1" width="4.85546875" style="287" customWidth="1"/>
    <col min="2" max="2" width="63.7109375" style="287" customWidth="1"/>
    <col min="3" max="3" width="9.140625" style="287"/>
    <col min="4" max="4" width="14" style="287" customWidth="1"/>
    <col min="5" max="5" width="16.28515625" style="287" customWidth="1"/>
    <col min="6" max="8" width="12.28515625" style="287" bestFit="1" customWidth="1"/>
    <col min="9" max="9" width="15" style="287" bestFit="1" customWidth="1"/>
    <col min="10" max="10" width="14" style="287" bestFit="1" customWidth="1"/>
    <col min="11" max="1025" width="11.5703125" style="287"/>
    <col min="1026" max="16384" width="9.140625" style="287"/>
  </cols>
  <sheetData>
    <row r="1" spans="1:9" x14ac:dyDescent="0.2">
      <c r="A1" s="293" t="s">
        <v>0</v>
      </c>
      <c r="B1" s="293"/>
      <c r="C1" s="293"/>
      <c r="D1" s="293"/>
      <c r="E1" s="293"/>
      <c r="F1" s="293"/>
      <c r="G1" s="293"/>
      <c r="H1" s="293"/>
      <c r="I1" s="293"/>
    </row>
    <row r="2" spans="1:9" x14ac:dyDescent="0.2">
      <c r="A2" s="293"/>
      <c r="B2" s="295"/>
      <c r="C2" s="295"/>
      <c r="D2" s="293"/>
      <c r="E2" s="293"/>
      <c r="F2" s="293"/>
      <c r="G2" s="293"/>
      <c r="H2" s="293"/>
      <c r="I2" s="293"/>
    </row>
    <row r="3" spans="1:9" ht="12.75" customHeight="1" x14ac:dyDescent="0.2">
      <c r="A3" s="293"/>
      <c r="B3" s="295"/>
      <c r="C3" s="295"/>
      <c r="D3" s="293"/>
      <c r="E3" s="482" t="s">
        <v>618</v>
      </c>
      <c r="F3" s="482"/>
      <c r="G3" s="482"/>
      <c r="H3" s="482"/>
      <c r="I3" s="482"/>
    </row>
    <row r="4" spans="1:9" x14ac:dyDescent="0.2">
      <c r="A4" s="293"/>
      <c r="B4" s="295"/>
      <c r="C4" s="295"/>
      <c r="D4" s="293"/>
      <c r="E4" s="482"/>
      <c r="F4" s="482"/>
      <c r="G4" s="482"/>
      <c r="H4" s="482"/>
      <c r="I4" s="482"/>
    </row>
    <row r="5" spans="1:9" x14ac:dyDescent="0.2">
      <c r="A5" s="293"/>
      <c r="B5" s="483" t="s">
        <v>619</v>
      </c>
      <c r="C5" s="483"/>
      <c r="D5" s="483"/>
      <c r="E5" s="483"/>
      <c r="F5" s="483"/>
      <c r="G5" s="483"/>
      <c r="H5" s="483"/>
      <c r="I5" s="483"/>
    </row>
    <row r="6" spans="1:9" x14ac:dyDescent="0.2">
      <c r="A6" s="293"/>
      <c r="B6" s="295"/>
      <c r="C6" s="295"/>
      <c r="D6" s="293"/>
      <c r="E6" s="293"/>
      <c r="F6" s="293"/>
      <c r="G6" s="293"/>
      <c r="H6" s="293"/>
      <c r="I6" s="293"/>
    </row>
    <row r="7" spans="1:9" x14ac:dyDescent="0.2">
      <c r="A7" s="293" t="s">
        <v>396</v>
      </c>
      <c r="B7" s="293"/>
      <c r="C7" s="293"/>
      <c r="D7" s="293"/>
      <c r="E7" s="293"/>
      <c r="F7" s="293"/>
      <c r="G7" s="293"/>
      <c r="H7" s="480" t="s">
        <v>397</v>
      </c>
      <c r="I7" s="480"/>
    </row>
    <row r="8" spans="1:9" x14ac:dyDescent="0.2">
      <c r="A8" s="293"/>
      <c r="B8" s="293"/>
      <c r="C8" s="293"/>
      <c r="D8" s="293"/>
      <c r="E8" s="293"/>
      <c r="F8" s="293"/>
      <c r="G8" s="293"/>
    </row>
    <row r="9" spans="1:9" x14ac:dyDescent="0.2">
      <c r="A9" s="294" t="s">
        <v>26</v>
      </c>
      <c r="B9" s="295"/>
      <c r="C9" s="295"/>
      <c r="D9" s="293"/>
      <c r="E9" s="293"/>
      <c r="F9" s="293"/>
      <c r="G9" s="293"/>
      <c r="H9" s="293"/>
      <c r="I9" s="293"/>
    </row>
    <row r="10" spans="1:9" x14ac:dyDescent="0.2">
      <c r="A10" s="293"/>
      <c r="B10" s="293"/>
      <c r="C10" s="293"/>
      <c r="D10" s="293"/>
      <c r="E10" s="293"/>
      <c r="F10" s="293"/>
      <c r="G10" s="293"/>
      <c r="H10" s="293"/>
      <c r="I10" s="296" t="s">
        <v>271</v>
      </c>
    </row>
    <row r="11" spans="1:9" ht="25.5" x14ac:dyDescent="0.2">
      <c r="A11" s="297" t="s">
        <v>407</v>
      </c>
      <c r="B11" s="281" t="s">
        <v>33</v>
      </c>
      <c r="C11" s="281" t="s">
        <v>408</v>
      </c>
      <c r="D11" s="281" t="s">
        <v>27</v>
      </c>
      <c r="E11" s="281" t="s">
        <v>28</v>
      </c>
      <c r="F11" s="281" t="s">
        <v>29</v>
      </c>
      <c r="G11" s="281" t="s">
        <v>30</v>
      </c>
      <c r="H11" s="281" t="s">
        <v>31</v>
      </c>
      <c r="I11" s="281" t="s">
        <v>32</v>
      </c>
    </row>
    <row r="12" spans="1:9" x14ac:dyDescent="0.2">
      <c r="A12" s="297" t="s">
        <v>275</v>
      </c>
      <c r="B12" s="281" t="s">
        <v>276</v>
      </c>
      <c r="C12" s="281" t="s">
        <v>409</v>
      </c>
      <c r="D12" s="281">
        <v>1</v>
      </c>
      <c r="E12" s="281">
        <v>2</v>
      </c>
      <c r="F12" s="281">
        <v>3</v>
      </c>
      <c r="G12" s="281">
        <v>4</v>
      </c>
      <c r="H12" s="281">
        <v>5</v>
      </c>
      <c r="I12" s="281">
        <v>6</v>
      </c>
    </row>
    <row r="13" spans="1:9" x14ac:dyDescent="0.2">
      <c r="A13" s="315">
        <v>1</v>
      </c>
      <c r="B13" s="316" t="s">
        <v>33</v>
      </c>
      <c r="C13" s="314">
        <v>1</v>
      </c>
      <c r="D13" s="286"/>
      <c r="E13" s="286"/>
      <c r="F13" s="286"/>
      <c r="G13" s="286"/>
      <c r="H13" s="286"/>
      <c r="I13" s="286"/>
    </row>
    <row r="14" spans="1:9" x14ac:dyDescent="0.2">
      <c r="A14" s="318">
        <v>1.1000000000000001</v>
      </c>
      <c r="B14" s="13" t="s">
        <v>34</v>
      </c>
      <c r="C14" s="313">
        <v>2</v>
      </c>
      <c r="D14" s="4" t="s">
        <v>0</v>
      </c>
      <c r="E14" s="4" t="s">
        <v>0</v>
      </c>
      <c r="F14" s="4" t="s">
        <v>0</v>
      </c>
      <c r="G14" s="4" t="s">
        <v>0</v>
      </c>
      <c r="H14" s="4" t="s">
        <v>0</v>
      </c>
      <c r="I14" s="289">
        <f>SUM(D14:H14)</f>
        <v>0</v>
      </c>
    </row>
    <row r="15" spans="1:9" x14ac:dyDescent="0.2">
      <c r="A15" s="318">
        <v>1.2</v>
      </c>
      <c r="B15" s="13" t="s">
        <v>35</v>
      </c>
      <c r="C15" s="313">
        <v>3</v>
      </c>
      <c r="D15" s="4" t="s">
        <v>0</v>
      </c>
      <c r="E15" s="4" t="s">
        <v>0</v>
      </c>
      <c r="F15" s="4" t="s">
        <v>0</v>
      </c>
      <c r="G15" s="4" t="s">
        <v>0</v>
      </c>
      <c r="H15" s="4" t="s">
        <v>0</v>
      </c>
      <c r="I15" s="289">
        <f t="shared" ref="I15:I18" si="0">SUM(D15:H15)</f>
        <v>0</v>
      </c>
    </row>
    <row r="16" spans="1:9" x14ac:dyDescent="0.2">
      <c r="A16" s="318">
        <v>1.3</v>
      </c>
      <c r="B16" s="13" t="s">
        <v>36</v>
      </c>
      <c r="C16" s="319">
        <v>4</v>
      </c>
      <c r="D16" s="4" t="s">
        <v>0</v>
      </c>
      <c r="E16" s="4" t="s">
        <v>0</v>
      </c>
      <c r="F16" s="4" t="s">
        <v>0</v>
      </c>
      <c r="G16" s="4" t="s">
        <v>0</v>
      </c>
      <c r="H16" s="4" t="s">
        <v>0</v>
      </c>
      <c r="I16" s="289">
        <f t="shared" si="0"/>
        <v>0</v>
      </c>
    </row>
    <row r="17" spans="1:9" x14ac:dyDescent="0.2">
      <c r="A17" s="318">
        <v>1.4</v>
      </c>
      <c r="B17" s="13" t="s">
        <v>37</v>
      </c>
      <c r="C17" s="313">
        <v>5</v>
      </c>
      <c r="D17" s="4" t="s">
        <v>0</v>
      </c>
      <c r="E17" s="4"/>
      <c r="F17" s="4" t="s">
        <v>0</v>
      </c>
      <c r="G17" s="4" t="s">
        <v>0</v>
      </c>
      <c r="H17" s="4" t="s">
        <v>0</v>
      </c>
      <c r="I17" s="289">
        <f t="shared" si="0"/>
        <v>0</v>
      </c>
    </row>
    <row r="18" spans="1:9" x14ac:dyDescent="0.2">
      <c r="A18" s="318">
        <v>1.5</v>
      </c>
      <c r="B18" s="13" t="s">
        <v>38</v>
      </c>
      <c r="C18" s="313">
        <v>6</v>
      </c>
      <c r="D18" s="4" t="s">
        <v>0</v>
      </c>
      <c r="E18" s="4" t="s">
        <v>0</v>
      </c>
      <c r="F18" s="4" t="s">
        <v>0</v>
      </c>
      <c r="G18" s="4" t="s">
        <v>0</v>
      </c>
      <c r="H18" s="4" t="s">
        <v>0</v>
      </c>
      <c r="I18" s="289">
        <f t="shared" si="0"/>
        <v>0</v>
      </c>
    </row>
    <row r="19" spans="1:9" ht="25.5" x14ac:dyDescent="0.2">
      <c r="A19" s="315">
        <v>2</v>
      </c>
      <c r="B19" s="316" t="s">
        <v>39</v>
      </c>
      <c r="C19" s="314">
        <v>7</v>
      </c>
      <c r="D19" s="286">
        <f>SUM(D14:D18)</f>
        <v>0</v>
      </c>
      <c r="E19" s="286">
        <f t="shared" ref="E19:H19" si="1">SUM(E14:E18)</f>
        <v>0</v>
      </c>
      <c r="F19" s="286">
        <f t="shared" si="1"/>
        <v>0</v>
      </c>
      <c r="G19" s="286">
        <f t="shared" si="1"/>
        <v>0</v>
      </c>
      <c r="H19" s="286">
        <f t="shared" si="1"/>
        <v>0</v>
      </c>
      <c r="I19" s="286">
        <f>SUM(D19:H19)</f>
        <v>0</v>
      </c>
    </row>
    <row r="20" spans="1:9" ht="25.5" x14ac:dyDescent="0.2">
      <c r="A20" s="315">
        <v>3</v>
      </c>
      <c r="B20" s="316" t="s">
        <v>40</v>
      </c>
      <c r="C20" s="317">
        <v>8</v>
      </c>
      <c r="D20" s="286">
        <f>D19*0%</f>
        <v>0</v>
      </c>
      <c r="E20" s="286">
        <f>E19*5%</f>
        <v>0</v>
      </c>
      <c r="F20" s="286">
        <f>F19*25%</f>
        <v>0</v>
      </c>
      <c r="G20" s="286">
        <f>G19*50%</f>
        <v>0</v>
      </c>
      <c r="H20" s="286">
        <f>H19*100%</f>
        <v>0</v>
      </c>
      <c r="I20" s="286">
        <f>SUM(D20:H20)</f>
        <v>0</v>
      </c>
    </row>
    <row r="21" spans="1:9" ht="25.5" x14ac:dyDescent="0.2">
      <c r="A21" s="315">
        <v>4</v>
      </c>
      <c r="B21" s="316" t="s">
        <v>41</v>
      </c>
      <c r="C21" s="317">
        <v>9</v>
      </c>
      <c r="D21" s="286">
        <f>D19-D20</f>
        <v>0</v>
      </c>
      <c r="E21" s="286">
        <f t="shared" ref="E21:H21" si="2">E19-E20</f>
        <v>0</v>
      </c>
      <c r="F21" s="286">
        <f t="shared" si="2"/>
        <v>0</v>
      </c>
      <c r="G21" s="286">
        <f t="shared" si="2"/>
        <v>0</v>
      </c>
      <c r="H21" s="286">
        <f t="shared" si="2"/>
        <v>0</v>
      </c>
      <c r="I21" s="286">
        <f>SUM(D21:H21)</f>
        <v>0</v>
      </c>
    </row>
    <row r="22" spans="1:9" x14ac:dyDescent="0.2">
      <c r="A22" s="293"/>
      <c r="B22" s="293"/>
      <c r="C22" s="293"/>
      <c r="D22" s="293"/>
      <c r="E22" s="293"/>
      <c r="F22" s="293"/>
      <c r="G22" s="293"/>
      <c r="H22" s="293"/>
      <c r="I22" s="293"/>
    </row>
    <row r="23" spans="1:9" x14ac:dyDescent="0.2">
      <c r="A23" s="293"/>
      <c r="B23" s="293"/>
      <c r="C23" s="293"/>
      <c r="D23" s="293"/>
      <c r="E23" s="293"/>
      <c r="F23" s="293"/>
      <c r="G23" s="293"/>
      <c r="H23" s="293"/>
      <c r="I23" s="293"/>
    </row>
    <row r="24" spans="1:9" x14ac:dyDescent="0.2">
      <c r="A24" s="294" t="s">
        <v>42</v>
      </c>
      <c r="B24" s="295"/>
      <c r="C24" s="295"/>
      <c r="D24" s="293"/>
      <c r="E24" s="293"/>
      <c r="F24" s="293"/>
      <c r="G24" s="293"/>
      <c r="H24" s="293"/>
      <c r="I24" s="293"/>
    </row>
    <row r="25" spans="1:9" x14ac:dyDescent="0.2">
      <c r="A25" s="293"/>
      <c r="B25" s="293"/>
      <c r="C25" s="293"/>
      <c r="D25" s="293"/>
      <c r="E25" s="293"/>
      <c r="F25" s="293"/>
      <c r="G25" s="293"/>
      <c r="H25" s="293"/>
      <c r="I25" s="293"/>
    </row>
    <row r="26" spans="1:9" ht="25.5" x14ac:dyDescent="0.2">
      <c r="A26" s="285" t="s">
        <v>407</v>
      </c>
      <c r="B26" s="281" t="s">
        <v>43</v>
      </c>
      <c r="C26" s="281" t="s">
        <v>408</v>
      </c>
      <c r="D26" s="281" t="s">
        <v>27</v>
      </c>
      <c r="E26" s="281" t="s">
        <v>28</v>
      </c>
      <c r="F26" s="281" t="s">
        <v>29</v>
      </c>
      <c r="G26" s="281" t="s">
        <v>30</v>
      </c>
      <c r="H26" s="281" t="s">
        <v>31</v>
      </c>
      <c r="I26" s="281" t="s">
        <v>32</v>
      </c>
    </row>
    <row r="27" spans="1:9" x14ac:dyDescent="0.2">
      <c r="A27" s="285" t="s">
        <v>275</v>
      </c>
      <c r="B27" s="281" t="s">
        <v>276</v>
      </c>
      <c r="C27" s="281" t="s">
        <v>409</v>
      </c>
      <c r="D27" s="281">
        <v>1</v>
      </c>
      <c r="E27" s="281">
        <v>2</v>
      </c>
      <c r="F27" s="281">
        <v>3</v>
      </c>
      <c r="G27" s="281">
        <v>4</v>
      </c>
      <c r="H27" s="281">
        <v>5</v>
      </c>
      <c r="I27" s="281">
        <v>6</v>
      </c>
    </row>
    <row r="28" spans="1:9" x14ac:dyDescent="0.2">
      <c r="A28" s="285">
        <v>1</v>
      </c>
      <c r="B28" s="310" t="s">
        <v>43</v>
      </c>
      <c r="C28" s="314">
        <v>1</v>
      </c>
      <c r="D28" s="312"/>
      <c r="E28" s="312"/>
      <c r="F28" s="312"/>
      <c r="G28" s="312"/>
      <c r="H28" s="312"/>
      <c r="I28" s="312"/>
    </row>
    <row r="29" spans="1:9" x14ac:dyDescent="0.2">
      <c r="A29" s="290">
        <v>1.1000000000000001</v>
      </c>
      <c r="B29" s="5" t="s">
        <v>44</v>
      </c>
      <c r="C29" s="313">
        <v>2</v>
      </c>
      <c r="D29" s="4" t="s">
        <v>0</v>
      </c>
      <c r="E29" s="4" t="s">
        <v>0</v>
      </c>
      <c r="F29" s="4" t="s">
        <v>0</v>
      </c>
      <c r="G29" s="4" t="s">
        <v>0</v>
      </c>
      <c r="H29" s="4" t="s">
        <v>0</v>
      </c>
      <c r="I29" s="289">
        <f>SUM(D29:H29)</f>
        <v>0</v>
      </c>
    </row>
    <row r="30" spans="1:9" x14ac:dyDescent="0.2">
      <c r="A30" s="290">
        <v>1.2</v>
      </c>
      <c r="B30" s="5" t="s">
        <v>45</v>
      </c>
      <c r="C30" s="313">
        <v>3</v>
      </c>
      <c r="D30" s="4" t="s">
        <v>0</v>
      </c>
      <c r="E30" s="4" t="s">
        <v>0</v>
      </c>
      <c r="F30" s="4" t="s">
        <v>0</v>
      </c>
      <c r="G30" s="4" t="s">
        <v>0</v>
      </c>
      <c r="H30" s="4" t="s">
        <v>0</v>
      </c>
      <c r="I30" s="289">
        <f t="shared" ref="I30:I38" si="3">SUM(D30:H30)</f>
        <v>0</v>
      </c>
    </row>
    <row r="31" spans="1:9" x14ac:dyDescent="0.2">
      <c r="A31" s="290">
        <v>1.3</v>
      </c>
      <c r="B31" s="5" t="s">
        <v>46</v>
      </c>
      <c r="C31" s="313">
        <v>4</v>
      </c>
      <c r="D31" s="4" t="s">
        <v>0</v>
      </c>
      <c r="E31" s="4" t="s">
        <v>0</v>
      </c>
      <c r="F31" s="4" t="s">
        <v>0</v>
      </c>
      <c r="G31" s="4" t="s">
        <v>0</v>
      </c>
      <c r="H31" s="4" t="s">
        <v>0</v>
      </c>
      <c r="I31" s="289">
        <f t="shared" si="3"/>
        <v>0</v>
      </c>
    </row>
    <row r="32" spans="1:9" x14ac:dyDescent="0.2">
      <c r="A32" s="290">
        <v>1.4</v>
      </c>
      <c r="B32" s="5" t="s">
        <v>47</v>
      </c>
      <c r="C32" s="313">
        <v>5</v>
      </c>
      <c r="D32" s="4" t="s">
        <v>0</v>
      </c>
      <c r="E32" s="4" t="s">
        <v>0</v>
      </c>
      <c r="F32" s="4" t="s">
        <v>0</v>
      </c>
      <c r="G32" s="4" t="s">
        <v>0</v>
      </c>
      <c r="H32" s="4" t="s">
        <v>0</v>
      </c>
      <c r="I32" s="289">
        <f t="shared" si="3"/>
        <v>0</v>
      </c>
    </row>
    <row r="33" spans="1:9" x14ac:dyDescent="0.2">
      <c r="A33" s="290">
        <v>1.5</v>
      </c>
      <c r="B33" s="5" t="s">
        <v>48</v>
      </c>
      <c r="C33" s="313">
        <v>6</v>
      </c>
      <c r="D33" s="4" t="s">
        <v>0</v>
      </c>
      <c r="E33" s="4"/>
      <c r="F33" s="4" t="s">
        <v>0</v>
      </c>
      <c r="G33" s="4" t="s">
        <v>0</v>
      </c>
      <c r="H33" s="4" t="s">
        <v>0</v>
      </c>
      <c r="I33" s="289">
        <f t="shared" si="3"/>
        <v>0</v>
      </c>
    </row>
    <row r="34" spans="1:9" x14ac:dyDescent="0.2">
      <c r="A34" s="290">
        <v>1.6</v>
      </c>
      <c r="B34" s="5" t="s">
        <v>49</v>
      </c>
      <c r="C34" s="313">
        <v>7</v>
      </c>
      <c r="D34" s="4" t="s">
        <v>0</v>
      </c>
      <c r="E34" s="4" t="s">
        <v>0</v>
      </c>
      <c r="F34" s="4" t="s">
        <v>0</v>
      </c>
      <c r="G34" s="4" t="s">
        <v>0</v>
      </c>
      <c r="H34" s="4" t="s">
        <v>0</v>
      </c>
      <c r="I34" s="289">
        <f t="shared" si="3"/>
        <v>0</v>
      </c>
    </row>
    <row r="35" spans="1:9" x14ac:dyDescent="0.2">
      <c r="A35" s="290">
        <v>1.7</v>
      </c>
      <c r="B35" s="5" t="s">
        <v>50</v>
      </c>
      <c r="C35" s="313">
        <v>8</v>
      </c>
      <c r="D35" s="4" t="s">
        <v>0</v>
      </c>
      <c r="E35" s="4" t="s">
        <v>0</v>
      </c>
      <c r="F35" s="4" t="s">
        <v>0</v>
      </c>
      <c r="G35" s="4" t="s">
        <v>0</v>
      </c>
      <c r="H35" s="4" t="s">
        <v>0</v>
      </c>
      <c r="I35" s="289">
        <f t="shared" si="3"/>
        <v>0</v>
      </c>
    </row>
    <row r="36" spans="1:9" x14ac:dyDescent="0.2">
      <c r="A36" s="290">
        <v>1.8</v>
      </c>
      <c r="B36" s="5" t="s">
        <v>51</v>
      </c>
      <c r="C36" s="313">
        <v>9</v>
      </c>
      <c r="D36" s="4" t="s">
        <v>0</v>
      </c>
      <c r="E36" s="4" t="s">
        <v>0</v>
      </c>
      <c r="F36" s="4" t="s">
        <v>0</v>
      </c>
      <c r="G36" s="4" t="s">
        <v>0</v>
      </c>
      <c r="H36" s="4" t="s">
        <v>0</v>
      </c>
      <c r="I36" s="289">
        <f t="shared" si="3"/>
        <v>0</v>
      </c>
    </row>
    <row r="37" spans="1:9" x14ac:dyDescent="0.2">
      <c r="A37" s="290">
        <v>1.9</v>
      </c>
      <c r="B37" s="5" t="s">
        <v>52</v>
      </c>
      <c r="C37" s="313">
        <v>10</v>
      </c>
      <c r="D37" s="4" t="s">
        <v>0</v>
      </c>
      <c r="E37" s="4" t="s">
        <v>0</v>
      </c>
      <c r="F37" s="4" t="s">
        <v>0</v>
      </c>
      <c r="G37" s="4" t="s">
        <v>0</v>
      </c>
      <c r="H37" s="4" t="s">
        <v>0</v>
      </c>
      <c r="I37" s="289">
        <f t="shared" si="3"/>
        <v>0</v>
      </c>
    </row>
    <row r="38" spans="1:9" x14ac:dyDescent="0.2">
      <c r="A38" s="307">
        <v>1.1000000000000001</v>
      </c>
      <c r="B38" s="5" t="s">
        <v>53</v>
      </c>
      <c r="C38" s="313">
        <v>11</v>
      </c>
      <c r="D38" s="4" t="s">
        <v>0</v>
      </c>
      <c r="E38" s="4" t="s">
        <v>0</v>
      </c>
      <c r="F38" s="4" t="s">
        <v>0</v>
      </c>
      <c r="G38" s="4" t="s">
        <v>0</v>
      </c>
      <c r="H38" s="4" t="s">
        <v>0</v>
      </c>
      <c r="I38" s="289">
        <f t="shared" si="3"/>
        <v>0</v>
      </c>
    </row>
    <row r="39" spans="1:9" x14ac:dyDescent="0.2">
      <c r="A39" s="285">
        <v>2</v>
      </c>
      <c r="B39" s="310" t="s">
        <v>54</v>
      </c>
      <c r="C39" s="314">
        <v>12</v>
      </c>
      <c r="D39" s="312">
        <f>SUM(D29:D38)</f>
        <v>0</v>
      </c>
      <c r="E39" s="312">
        <f t="shared" ref="E39:H39" si="4">SUM(E29:E38)</f>
        <v>0</v>
      </c>
      <c r="F39" s="312">
        <f t="shared" si="4"/>
        <v>0</v>
      </c>
      <c r="G39" s="312">
        <f t="shared" si="4"/>
        <v>0</v>
      </c>
      <c r="H39" s="312">
        <f t="shared" si="4"/>
        <v>0</v>
      </c>
      <c r="I39" s="312">
        <f>SUM(D39:H39)</f>
        <v>0</v>
      </c>
    </row>
    <row r="40" spans="1:9" x14ac:dyDescent="0.2">
      <c r="A40" s="285">
        <v>3</v>
      </c>
      <c r="B40" s="316" t="s">
        <v>55</v>
      </c>
      <c r="C40" s="317">
        <v>13</v>
      </c>
      <c r="D40" s="286">
        <f>D39*0%</f>
        <v>0</v>
      </c>
      <c r="E40" s="286">
        <f>E39*5%</f>
        <v>0</v>
      </c>
      <c r="F40" s="286">
        <f>F39*25%</f>
        <v>0</v>
      </c>
      <c r="G40" s="286">
        <f>G39*50%</f>
        <v>0</v>
      </c>
      <c r="H40" s="286">
        <f>H39*100%</f>
        <v>0</v>
      </c>
      <c r="I40" s="286">
        <f>SUM(D40:H40)</f>
        <v>0</v>
      </c>
    </row>
    <row r="41" spans="1:9" x14ac:dyDescent="0.2">
      <c r="A41" s="285">
        <v>4</v>
      </c>
      <c r="B41" s="310" t="s">
        <v>56</v>
      </c>
      <c r="C41" s="311">
        <v>14</v>
      </c>
      <c r="D41" s="312">
        <f>D39-D40</f>
        <v>0</v>
      </c>
      <c r="E41" s="312">
        <f t="shared" ref="E41:H41" si="5">E39-E40</f>
        <v>0</v>
      </c>
      <c r="F41" s="312">
        <f t="shared" si="5"/>
        <v>0</v>
      </c>
      <c r="G41" s="312">
        <f t="shared" si="5"/>
        <v>0</v>
      </c>
      <c r="H41" s="312">
        <f t="shared" si="5"/>
        <v>0</v>
      </c>
      <c r="I41" s="312">
        <f>SUM(D41:H41)</f>
        <v>0</v>
      </c>
    </row>
    <row r="42" spans="1:9" x14ac:dyDescent="0.2">
      <c r="A42" s="293"/>
      <c r="B42" s="293"/>
      <c r="C42" s="293"/>
      <c r="D42" s="293"/>
      <c r="E42" s="293"/>
      <c r="F42" s="293"/>
      <c r="G42" s="293"/>
      <c r="H42" s="293"/>
      <c r="I42" s="293"/>
    </row>
    <row r="43" spans="1:9" x14ac:dyDescent="0.2">
      <c r="A43" s="293"/>
      <c r="B43" s="293"/>
      <c r="C43" s="293"/>
      <c r="D43" s="293"/>
      <c r="E43" s="293"/>
      <c r="F43" s="293"/>
      <c r="G43" s="293"/>
      <c r="H43" s="293"/>
      <c r="I43" s="293"/>
    </row>
    <row r="44" spans="1:9" x14ac:dyDescent="0.2">
      <c r="A44" s="294" t="s">
        <v>57</v>
      </c>
      <c r="B44" s="295"/>
      <c r="C44" s="295"/>
      <c r="D44" s="293"/>
      <c r="E44" s="293"/>
      <c r="F44" s="293"/>
      <c r="G44" s="293"/>
      <c r="H44" s="293"/>
      <c r="I44" s="293"/>
    </row>
    <row r="45" spans="1:9" x14ac:dyDescent="0.2">
      <c r="A45" s="293"/>
      <c r="B45" s="293"/>
      <c r="C45" s="293"/>
      <c r="D45" s="293"/>
      <c r="E45" s="293"/>
      <c r="F45" s="293"/>
      <c r="G45" s="293"/>
      <c r="H45" s="293"/>
      <c r="I45" s="293"/>
    </row>
    <row r="46" spans="1:9" x14ac:dyDescent="0.2">
      <c r="A46" s="297" t="s">
        <v>407</v>
      </c>
      <c r="B46" s="281" t="s">
        <v>1</v>
      </c>
      <c r="C46" s="281"/>
      <c r="D46" s="281" t="s">
        <v>27</v>
      </c>
      <c r="E46" s="281" t="s">
        <v>28</v>
      </c>
      <c r="F46" s="281" t="s">
        <v>29</v>
      </c>
      <c r="G46" s="281" t="s">
        <v>30</v>
      </c>
      <c r="H46" s="281" t="s">
        <v>31</v>
      </c>
      <c r="I46" s="281" t="s">
        <v>32</v>
      </c>
    </row>
    <row r="47" spans="1:9" x14ac:dyDescent="0.2">
      <c r="A47" s="297" t="s">
        <v>275</v>
      </c>
      <c r="B47" s="281" t="s">
        <v>276</v>
      </c>
      <c r="C47" s="281" t="s">
        <v>409</v>
      </c>
      <c r="D47" s="281">
        <v>1</v>
      </c>
      <c r="E47" s="281">
        <v>2</v>
      </c>
      <c r="F47" s="281">
        <v>3</v>
      </c>
      <c r="G47" s="281">
        <v>4</v>
      </c>
      <c r="H47" s="281">
        <v>5</v>
      </c>
      <c r="I47" s="281">
        <v>6</v>
      </c>
    </row>
    <row r="48" spans="1:9" x14ac:dyDescent="0.2">
      <c r="A48" s="297" t="s">
        <v>779</v>
      </c>
      <c r="B48" s="298" t="s">
        <v>58</v>
      </c>
      <c r="C48" s="308">
        <v>1</v>
      </c>
      <c r="D48" s="286"/>
      <c r="E48" s="286"/>
      <c r="F48" s="286"/>
      <c r="G48" s="286"/>
      <c r="H48" s="286"/>
      <c r="I48" s="286"/>
    </row>
    <row r="49" spans="1:10" x14ac:dyDescent="0.2">
      <c r="A49" s="290">
        <v>1</v>
      </c>
      <c r="B49" s="292" t="s">
        <v>59</v>
      </c>
      <c r="C49" s="309">
        <v>2</v>
      </c>
      <c r="D49" s="4"/>
      <c r="E49" s="4" t="s">
        <v>0</v>
      </c>
      <c r="F49" s="4" t="s">
        <v>0</v>
      </c>
      <c r="G49" s="4" t="s">
        <v>0</v>
      </c>
      <c r="H49" s="4" t="s">
        <v>0</v>
      </c>
      <c r="I49" s="289">
        <f>SUM(D49:H49)</f>
        <v>0</v>
      </c>
    </row>
    <row r="50" spans="1:10" x14ac:dyDescent="0.2">
      <c r="A50" s="290">
        <v>2</v>
      </c>
      <c r="B50" s="292" t="s">
        <v>60</v>
      </c>
      <c r="C50" s="309">
        <v>3</v>
      </c>
      <c r="D50" s="4"/>
      <c r="E50" s="4"/>
      <c r="F50" s="4"/>
      <c r="G50" s="4"/>
      <c r="H50" s="4"/>
      <c r="I50" s="289">
        <f>SUM(D50:H50)</f>
        <v>0</v>
      </c>
    </row>
    <row r="51" spans="1:10" x14ac:dyDescent="0.2">
      <c r="A51" s="290">
        <v>3</v>
      </c>
      <c r="B51" s="292" t="s">
        <v>61</v>
      </c>
      <c r="C51" s="309">
        <v>4</v>
      </c>
      <c r="D51" s="4" t="s">
        <v>0</v>
      </c>
      <c r="E51" s="4" t="s">
        <v>0</v>
      </c>
      <c r="F51" s="4" t="s">
        <v>0</v>
      </c>
      <c r="G51" s="4" t="s">
        <v>0</v>
      </c>
      <c r="H51" s="4" t="s">
        <v>0</v>
      </c>
      <c r="I51" s="289">
        <f t="shared" ref="I51" si="6">SUM(D51:H51)</f>
        <v>0</v>
      </c>
    </row>
    <row r="52" spans="1:10" x14ac:dyDescent="0.2">
      <c r="A52" s="297">
        <v>4</v>
      </c>
      <c r="B52" s="298" t="s">
        <v>62</v>
      </c>
      <c r="C52" s="308">
        <v>5</v>
      </c>
      <c r="D52" s="286">
        <f>SUM(D49:D51)</f>
        <v>0</v>
      </c>
      <c r="E52" s="286">
        <f>SUM(E49:E51)</f>
        <v>0</v>
      </c>
      <c r="F52" s="286">
        <f>SUM(F49:F51)</f>
        <v>0</v>
      </c>
      <c r="G52" s="286">
        <f>SUM(G49:G51)</f>
        <v>0</v>
      </c>
      <c r="H52" s="286">
        <f>SUM(H49:H51)</f>
        <v>0</v>
      </c>
      <c r="I52" s="286">
        <f>SUM(D52:H52)</f>
        <v>0</v>
      </c>
    </row>
    <row r="53" spans="1:10" x14ac:dyDescent="0.2">
      <c r="A53" s="297">
        <v>5</v>
      </c>
      <c r="B53" s="298" t="s">
        <v>63</v>
      </c>
      <c r="C53" s="308">
        <v>6</v>
      </c>
      <c r="D53" s="286">
        <f>D52*0%</f>
        <v>0</v>
      </c>
      <c r="E53" s="286">
        <f>E52*5%</f>
        <v>0</v>
      </c>
      <c r="F53" s="286">
        <f>F52*25%</f>
        <v>0</v>
      </c>
      <c r="G53" s="286">
        <f>G52*50%</f>
        <v>0</v>
      </c>
      <c r="H53" s="286">
        <f>H52*100%</f>
        <v>0</v>
      </c>
      <c r="I53" s="286">
        <f>SUM(D53:H53)</f>
        <v>0</v>
      </c>
    </row>
    <row r="54" spans="1:10" x14ac:dyDescent="0.2">
      <c r="A54" s="297">
        <v>6</v>
      </c>
      <c r="B54" s="298" t="s">
        <v>64</v>
      </c>
      <c r="C54" s="308">
        <v>7</v>
      </c>
      <c r="D54" s="286">
        <f>D52-D53</f>
        <v>0</v>
      </c>
      <c r="E54" s="286">
        <f t="shared" ref="E54:H54" si="7">E52-E53</f>
        <v>0</v>
      </c>
      <c r="F54" s="286">
        <f t="shared" si="7"/>
        <v>0</v>
      </c>
      <c r="G54" s="286">
        <f t="shared" si="7"/>
        <v>0</v>
      </c>
      <c r="H54" s="286">
        <f t="shared" si="7"/>
        <v>0</v>
      </c>
      <c r="I54" s="286">
        <f>SUM(D54:H54)</f>
        <v>0</v>
      </c>
      <c r="J54" s="288">
        <f>I54-i.04119!E18-i.04119!E18</f>
        <v>0</v>
      </c>
    </row>
    <row r="55" spans="1:10" x14ac:dyDescent="0.2">
      <c r="A55" s="297" t="s">
        <v>780</v>
      </c>
      <c r="B55" s="298" t="s">
        <v>65</v>
      </c>
      <c r="C55" s="308">
        <v>8</v>
      </c>
      <c r="D55" s="286"/>
      <c r="E55" s="286"/>
      <c r="F55" s="286"/>
      <c r="G55" s="286"/>
      <c r="H55" s="286"/>
      <c r="I55" s="286"/>
    </row>
    <row r="56" spans="1:10" x14ac:dyDescent="0.2">
      <c r="A56" s="290">
        <v>1</v>
      </c>
      <c r="B56" s="5" t="s">
        <v>66</v>
      </c>
      <c r="C56" s="309">
        <v>9</v>
      </c>
      <c r="D56" s="4"/>
      <c r="E56" s="4" t="s">
        <v>0</v>
      </c>
      <c r="F56" s="4" t="s">
        <v>0</v>
      </c>
      <c r="G56" s="4" t="s">
        <v>0</v>
      </c>
      <c r="H56" s="4" t="s">
        <v>0</v>
      </c>
      <c r="I56" s="289">
        <f>SUM(D56:H56)</f>
        <v>0</v>
      </c>
    </row>
    <row r="57" spans="1:10" x14ac:dyDescent="0.2">
      <c r="A57" s="290">
        <v>2</v>
      </c>
      <c r="B57" s="5" t="s">
        <v>67</v>
      </c>
      <c r="C57" s="309">
        <v>10</v>
      </c>
      <c r="D57" s="4"/>
      <c r="E57" s="4" t="s">
        <v>0</v>
      </c>
      <c r="F57" s="4" t="s">
        <v>0</v>
      </c>
      <c r="G57" s="4" t="s">
        <v>0</v>
      </c>
      <c r="H57" s="4" t="s">
        <v>0</v>
      </c>
      <c r="I57" s="289">
        <f t="shared" ref="I57:I65" si="8">SUM(D57:H57)</f>
        <v>0</v>
      </c>
    </row>
    <row r="58" spans="1:10" x14ac:dyDescent="0.2">
      <c r="A58" s="290">
        <v>3</v>
      </c>
      <c r="B58" s="5" t="s">
        <v>68</v>
      </c>
      <c r="C58" s="309">
        <v>11</v>
      </c>
      <c r="D58" s="4" t="s">
        <v>0</v>
      </c>
      <c r="E58" s="4" t="s">
        <v>0</v>
      </c>
      <c r="F58" s="4" t="s">
        <v>0</v>
      </c>
      <c r="G58" s="4" t="s">
        <v>0</v>
      </c>
      <c r="H58" s="4" t="s">
        <v>0</v>
      </c>
      <c r="I58" s="289">
        <f t="shared" si="8"/>
        <v>0</v>
      </c>
    </row>
    <row r="59" spans="1:10" x14ac:dyDescent="0.2">
      <c r="A59" s="290">
        <v>4</v>
      </c>
      <c r="B59" s="5" t="s">
        <v>69</v>
      </c>
      <c r="C59" s="309">
        <v>12</v>
      </c>
      <c r="D59" s="4" t="s">
        <v>0</v>
      </c>
      <c r="E59" s="4"/>
      <c r="F59" s="4" t="s">
        <v>0</v>
      </c>
      <c r="G59" s="4" t="s">
        <v>0</v>
      </c>
      <c r="H59" s="4" t="s">
        <v>0</v>
      </c>
      <c r="I59" s="289">
        <f t="shared" si="8"/>
        <v>0</v>
      </c>
    </row>
    <row r="60" spans="1:10" x14ac:dyDescent="0.2">
      <c r="A60" s="290">
        <v>5</v>
      </c>
      <c r="B60" s="5" t="s">
        <v>70</v>
      </c>
      <c r="C60" s="309">
        <v>13</v>
      </c>
      <c r="D60" s="4" t="s">
        <v>0</v>
      </c>
      <c r="E60" s="4" t="s">
        <v>0</v>
      </c>
      <c r="F60" s="4" t="s">
        <v>0</v>
      </c>
      <c r="G60" s="4" t="s">
        <v>0</v>
      </c>
      <c r="H60" s="4" t="s">
        <v>0</v>
      </c>
      <c r="I60" s="289">
        <f t="shared" si="8"/>
        <v>0</v>
      </c>
    </row>
    <row r="61" spans="1:10" x14ac:dyDescent="0.2">
      <c r="A61" s="290">
        <v>6</v>
      </c>
      <c r="B61" s="5" t="s">
        <v>71</v>
      </c>
      <c r="C61" s="309">
        <v>14</v>
      </c>
      <c r="D61" s="4" t="s">
        <v>0</v>
      </c>
      <c r="E61" s="4" t="s">
        <v>0</v>
      </c>
      <c r="F61" s="4" t="s">
        <v>0</v>
      </c>
      <c r="G61" s="4" t="s">
        <v>0</v>
      </c>
      <c r="H61" s="4" t="s">
        <v>0</v>
      </c>
      <c r="I61" s="289">
        <f t="shared" si="8"/>
        <v>0</v>
      </c>
    </row>
    <row r="62" spans="1:10" x14ac:dyDescent="0.2">
      <c r="A62" s="290">
        <v>7</v>
      </c>
      <c r="B62" s="5" t="s">
        <v>72</v>
      </c>
      <c r="C62" s="309">
        <v>15</v>
      </c>
      <c r="D62" s="4" t="s">
        <v>0</v>
      </c>
      <c r="E62" s="4" t="s">
        <v>0</v>
      </c>
      <c r="F62" s="4" t="s">
        <v>0</v>
      </c>
      <c r="G62" s="4" t="s">
        <v>0</v>
      </c>
      <c r="H62" s="4" t="s">
        <v>0</v>
      </c>
      <c r="I62" s="289">
        <f t="shared" si="8"/>
        <v>0</v>
      </c>
    </row>
    <row r="63" spans="1:10" x14ac:dyDescent="0.2">
      <c r="A63" s="290">
        <v>8</v>
      </c>
      <c r="B63" s="5" t="s">
        <v>73</v>
      </c>
      <c r="C63" s="309">
        <v>16</v>
      </c>
      <c r="D63" s="4" t="s">
        <v>0</v>
      </c>
      <c r="E63" s="4" t="s">
        <v>0</v>
      </c>
      <c r="F63" s="4" t="s">
        <v>0</v>
      </c>
      <c r="G63" s="4" t="s">
        <v>0</v>
      </c>
      <c r="H63" s="4" t="s">
        <v>0</v>
      </c>
      <c r="I63" s="289">
        <f t="shared" si="8"/>
        <v>0</v>
      </c>
    </row>
    <row r="64" spans="1:10" x14ac:dyDescent="0.2">
      <c r="A64" s="290">
        <v>9</v>
      </c>
      <c r="B64" s="5" t="s">
        <v>74</v>
      </c>
      <c r="C64" s="309">
        <v>17</v>
      </c>
      <c r="D64" s="4" t="s">
        <v>0</v>
      </c>
      <c r="E64" s="4" t="s">
        <v>0</v>
      </c>
      <c r="F64" s="4" t="s">
        <v>0</v>
      </c>
      <c r="G64" s="4" t="s">
        <v>0</v>
      </c>
      <c r="H64" s="4" t="s">
        <v>0</v>
      </c>
      <c r="I64" s="289">
        <f t="shared" si="8"/>
        <v>0</v>
      </c>
    </row>
    <row r="65" spans="1:9" x14ac:dyDescent="0.2">
      <c r="A65" s="290">
        <v>10</v>
      </c>
      <c r="B65" s="5" t="s">
        <v>75</v>
      </c>
      <c r="C65" s="309">
        <v>18</v>
      </c>
      <c r="D65" s="4" t="s">
        <v>0</v>
      </c>
      <c r="E65" s="4" t="s">
        <v>0</v>
      </c>
      <c r="F65" s="4" t="s">
        <v>0</v>
      </c>
      <c r="G65" s="4" t="s">
        <v>0</v>
      </c>
      <c r="H65" s="4" t="s">
        <v>0</v>
      </c>
      <c r="I65" s="289">
        <f t="shared" si="8"/>
        <v>0</v>
      </c>
    </row>
    <row r="66" spans="1:9" x14ac:dyDescent="0.2">
      <c r="A66" s="297">
        <v>3</v>
      </c>
      <c r="B66" s="298" t="s">
        <v>76</v>
      </c>
      <c r="C66" s="308">
        <v>19</v>
      </c>
      <c r="D66" s="286">
        <f>SUM(D56:D65)</f>
        <v>0</v>
      </c>
      <c r="E66" s="286">
        <f t="shared" ref="E66:H66" si="9">SUM(E56:E65)</f>
        <v>0</v>
      </c>
      <c r="F66" s="286">
        <f t="shared" si="9"/>
        <v>0</v>
      </c>
      <c r="G66" s="286">
        <f t="shared" si="9"/>
        <v>0</v>
      </c>
      <c r="H66" s="286">
        <f t="shared" si="9"/>
        <v>0</v>
      </c>
      <c r="I66" s="286">
        <f>SUM(D66:H66)</f>
        <v>0</v>
      </c>
    </row>
    <row r="67" spans="1:9" x14ac:dyDescent="0.2">
      <c r="A67" s="297">
        <v>4</v>
      </c>
      <c r="B67" s="298" t="s">
        <v>77</v>
      </c>
      <c r="C67" s="308">
        <v>20</v>
      </c>
      <c r="D67" s="286">
        <f>D66*0%</f>
        <v>0</v>
      </c>
      <c r="E67" s="286">
        <f>E66*5%</f>
        <v>0</v>
      </c>
      <c r="F67" s="286">
        <f>F66*25%</f>
        <v>0</v>
      </c>
      <c r="G67" s="286">
        <f>G66*50%</f>
        <v>0</v>
      </c>
      <c r="H67" s="286">
        <f>H66*100%</f>
        <v>0</v>
      </c>
      <c r="I67" s="286">
        <f>SUM(D67:H67)</f>
        <v>0</v>
      </c>
    </row>
    <row r="68" spans="1:9" x14ac:dyDescent="0.2">
      <c r="A68" s="297">
        <v>5</v>
      </c>
      <c r="B68" s="298" t="s">
        <v>78</v>
      </c>
      <c r="C68" s="308">
        <v>21</v>
      </c>
      <c r="D68" s="286">
        <f>D66-D67</f>
        <v>0</v>
      </c>
      <c r="E68" s="286">
        <f t="shared" ref="E68:H68" si="10">E66-E67</f>
        <v>0</v>
      </c>
      <c r="F68" s="286">
        <f t="shared" si="10"/>
        <v>0</v>
      </c>
      <c r="G68" s="286">
        <f t="shared" si="10"/>
        <v>0</v>
      </c>
      <c r="H68" s="286">
        <f t="shared" si="10"/>
        <v>0</v>
      </c>
      <c r="I68" s="286">
        <f>SUM(D68:H68)</f>
        <v>0</v>
      </c>
    </row>
    <row r="71" spans="1:9" x14ac:dyDescent="0.2">
      <c r="B71" s="6" t="s">
        <v>398</v>
      </c>
      <c r="C71" s="273"/>
      <c r="D71" s="8"/>
      <c r="E71" s="8"/>
    </row>
    <row r="72" spans="1:9" x14ac:dyDescent="0.2">
      <c r="B72" s="9"/>
      <c r="C72" s="273"/>
      <c r="D72" s="8"/>
      <c r="E72" s="8"/>
    </row>
    <row r="73" spans="1:9" x14ac:dyDescent="0.2">
      <c r="B73" s="9" t="s">
        <v>399</v>
      </c>
      <c r="C73" s="273"/>
      <c r="D73" s="8"/>
      <c r="E73" s="8"/>
    </row>
    <row r="74" spans="1:9" x14ac:dyDescent="0.2">
      <c r="B74" s="9"/>
      <c r="C74" s="273"/>
      <c r="D74" s="8"/>
      <c r="E74" s="8"/>
    </row>
    <row r="75" spans="1:9" x14ac:dyDescent="0.2">
      <c r="B75" s="10" t="s">
        <v>400</v>
      </c>
      <c r="C75" s="479" t="s">
        <v>401</v>
      </c>
      <c r="D75" s="479"/>
      <c r="E75" s="8" t="s">
        <v>402</v>
      </c>
    </row>
    <row r="76" spans="1:9" x14ac:dyDescent="0.2">
      <c r="B76" s="9"/>
      <c r="C76" s="479"/>
      <c r="D76" s="479"/>
      <c r="E76" s="8"/>
    </row>
    <row r="77" spans="1:9" x14ac:dyDescent="0.2">
      <c r="B77" s="10" t="s">
        <v>403</v>
      </c>
      <c r="C77" s="479" t="s">
        <v>404</v>
      </c>
      <c r="D77" s="479"/>
      <c r="E77" s="8" t="s">
        <v>405</v>
      </c>
    </row>
    <row r="78" spans="1:9" x14ac:dyDescent="0.2">
      <c r="B78" s="9"/>
      <c r="C78" s="479"/>
      <c r="D78" s="479"/>
      <c r="E78" s="8"/>
    </row>
    <row r="79" spans="1:9" x14ac:dyDescent="0.2">
      <c r="B79" s="10" t="s">
        <v>406</v>
      </c>
      <c r="C79" s="479" t="s">
        <v>401</v>
      </c>
      <c r="D79" s="479"/>
      <c r="E79" s="8" t="s">
        <v>405</v>
      </c>
    </row>
  </sheetData>
  <sheetProtection password="CA9F" sheet="1" objects="1" scenarios="1"/>
  <mergeCells count="8">
    <mergeCell ref="C76:D76"/>
    <mergeCell ref="C77:D77"/>
    <mergeCell ref="C78:D78"/>
    <mergeCell ref="C79:D79"/>
    <mergeCell ref="E3:I4"/>
    <mergeCell ref="B5:I5"/>
    <mergeCell ref="H7:I7"/>
    <mergeCell ref="C75:D75"/>
  </mergeCells>
  <dataValidations count="1">
    <dataValidation type="whole" allowBlank="1" showInputMessage="1" showErrorMessage="1" sqref="I10" xr:uid="{A62D3FB8-DCFB-4F16-9F47-BDFEC3712C28}">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2"/>
  <sheetViews>
    <sheetView topLeftCell="B1" zoomScaleNormal="100" zoomScalePageLayoutView="60" workbookViewId="0">
      <selection activeCell="F37" sqref="F37"/>
    </sheetView>
  </sheetViews>
  <sheetFormatPr defaultRowHeight="12.75" x14ac:dyDescent="0.2"/>
  <cols>
    <col min="1" max="1" width="11.5703125" style="287"/>
    <col min="2" max="2" width="20.42578125" style="287"/>
    <col min="3" max="3" width="8.5703125" style="287" customWidth="1"/>
    <col min="4" max="4" width="14.7109375" style="287" customWidth="1"/>
    <col min="5" max="6" width="17.28515625" style="287" customWidth="1"/>
    <col min="7" max="8" width="16" style="287" customWidth="1"/>
    <col min="9" max="9" width="17.140625" style="287" customWidth="1"/>
    <col min="10" max="10" width="15" style="287" customWidth="1"/>
    <col min="11" max="11" width="14.85546875" style="287" customWidth="1"/>
    <col min="12" max="12" width="18.28515625" style="287" customWidth="1"/>
    <col min="13" max="13" width="15.140625" style="287" customWidth="1"/>
    <col min="14" max="14" width="12.42578125" style="287" customWidth="1"/>
    <col min="15" max="15" width="13.5703125" style="287" customWidth="1"/>
    <col min="16" max="16" width="14" style="287" customWidth="1"/>
    <col min="17" max="17" width="10" style="287" customWidth="1"/>
    <col min="18" max="18" width="13.28515625" style="287" customWidth="1"/>
    <col min="19" max="1025" width="11.5703125" style="287"/>
    <col min="1026" max="16384" width="9.140625" style="287"/>
  </cols>
  <sheetData>
    <row r="1" spans="1:19" ht="12.75" customHeight="1" x14ac:dyDescent="0.2">
      <c r="A1" s="14"/>
      <c r="B1" s="15"/>
      <c r="C1" s="14"/>
      <c r="D1" s="15"/>
      <c r="E1" s="15"/>
      <c r="F1" s="15"/>
      <c r="G1" s="15"/>
      <c r="H1" s="15"/>
      <c r="I1" s="15"/>
      <c r="J1" s="15"/>
      <c r="K1" s="15"/>
      <c r="L1" s="486" t="s">
        <v>781</v>
      </c>
      <c r="M1" s="486"/>
      <c r="N1" s="486"/>
      <c r="O1" s="486"/>
      <c r="P1" s="486"/>
      <c r="Q1" s="486"/>
      <c r="R1" s="486"/>
      <c r="S1" s="486"/>
    </row>
    <row r="2" spans="1:19" x14ac:dyDescent="0.2">
      <c r="A2" s="14"/>
      <c r="B2" s="15"/>
      <c r="C2" s="14"/>
      <c r="D2" s="15"/>
      <c r="E2" s="15"/>
      <c r="F2" s="15"/>
      <c r="G2" s="15"/>
      <c r="H2" s="15"/>
      <c r="I2" s="15"/>
      <c r="J2" s="15"/>
      <c r="K2" s="15"/>
      <c r="L2" s="486"/>
      <c r="M2" s="486"/>
      <c r="N2" s="486"/>
      <c r="O2" s="486"/>
      <c r="P2" s="486"/>
      <c r="Q2" s="486"/>
      <c r="R2" s="486"/>
      <c r="S2" s="486"/>
    </row>
    <row r="3" spans="1:19" x14ac:dyDescent="0.2">
      <c r="A3" s="487" t="s">
        <v>782</v>
      </c>
      <c r="B3" s="488"/>
      <c r="C3" s="488"/>
      <c r="D3" s="488"/>
      <c r="E3" s="488"/>
      <c r="F3" s="488"/>
      <c r="G3" s="488"/>
      <c r="H3" s="488"/>
      <c r="I3" s="488"/>
      <c r="J3" s="488"/>
      <c r="K3" s="488"/>
      <c r="L3" s="488"/>
      <c r="M3" s="488"/>
      <c r="N3" s="488"/>
      <c r="O3" s="488"/>
      <c r="P3" s="488"/>
      <c r="Q3" s="488"/>
      <c r="R3" s="488"/>
      <c r="S3" s="15"/>
    </row>
    <row r="4" spans="1:19" x14ac:dyDescent="0.2">
      <c r="A4" s="14"/>
      <c r="B4" s="15"/>
      <c r="C4" s="14"/>
      <c r="D4" s="15"/>
      <c r="E4" s="15"/>
      <c r="F4" s="15"/>
      <c r="G4" s="15"/>
      <c r="H4" s="15"/>
      <c r="I4" s="15"/>
      <c r="J4" s="15"/>
      <c r="K4" s="15"/>
      <c r="L4" s="15"/>
      <c r="M4" s="15"/>
      <c r="N4" s="15"/>
      <c r="O4" s="15"/>
      <c r="P4" s="15"/>
      <c r="Q4" s="15"/>
      <c r="R4" s="15"/>
      <c r="S4" s="15"/>
    </row>
    <row r="5" spans="1:19" ht="15" customHeight="1" x14ac:dyDescent="0.2">
      <c r="A5" s="489" t="s">
        <v>396</v>
      </c>
      <c r="B5" s="490"/>
      <c r="C5" s="490"/>
      <c r="D5" s="490"/>
      <c r="E5" s="271"/>
      <c r="F5" s="271"/>
      <c r="G5" s="16"/>
      <c r="H5" s="491"/>
      <c r="I5" s="490"/>
      <c r="J5" s="490"/>
      <c r="K5" s="490"/>
      <c r="L5" s="15"/>
      <c r="M5" s="15"/>
      <c r="N5" s="15"/>
      <c r="O5" s="17"/>
      <c r="P5" s="17"/>
      <c r="Q5" s="17"/>
      <c r="R5" s="480" t="s">
        <v>397</v>
      </c>
      <c r="S5" s="480"/>
    </row>
    <row r="6" spans="1:19" x14ac:dyDescent="0.2">
      <c r="A6" s="18"/>
      <c r="B6" s="15"/>
      <c r="C6" s="14"/>
      <c r="D6" s="15"/>
      <c r="E6" s="15"/>
      <c r="F6" s="15"/>
      <c r="G6" s="15"/>
      <c r="H6" s="15"/>
      <c r="I6" s="15"/>
      <c r="J6" s="15"/>
      <c r="K6" s="15"/>
      <c r="L6" s="15"/>
      <c r="M6" s="15"/>
      <c r="N6" s="15"/>
      <c r="O6" s="15"/>
      <c r="P6" s="15"/>
      <c r="Q6" s="19"/>
      <c r="R6" s="272"/>
      <c r="S6" s="296" t="s">
        <v>271</v>
      </c>
    </row>
    <row r="7" spans="1:19" x14ac:dyDescent="0.2">
      <c r="A7" s="484" t="s">
        <v>407</v>
      </c>
      <c r="B7" s="484" t="s">
        <v>783</v>
      </c>
      <c r="C7" s="484" t="s">
        <v>408</v>
      </c>
      <c r="D7" s="484" t="s">
        <v>79</v>
      </c>
      <c r="E7" s="484" t="s">
        <v>784</v>
      </c>
      <c r="F7" s="484"/>
      <c r="G7" s="484"/>
      <c r="H7" s="484" t="s">
        <v>80</v>
      </c>
      <c r="I7" s="484" t="s">
        <v>81</v>
      </c>
      <c r="J7" s="484" t="s">
        <v>82</v>
      </c>
      <c r="K7" s="484" t="s">
        <v>83</v>
      </c>
      <c r="L7" s="484" t="s">
        <v>14</v>
      </c>
      <c r="M7" s="484" t="s">
        <v>84</v>
      </c>
      <c r="N7" s="484" t="s">
        <v>241</v>
      </c>
      <c r="O7" s="485"/>
      <c r="P7" s="485"/>
      <c r="Q7" s="484" t="s">
        <v>785</v>
      </c>
      <c r="R7" s="485"/>
      <c r="S7" s="485"/>
    </row>
    <row r="8" spans="1:19" ht="38.25" x14ac:dyDescent="0.2">
      <c r="A8" s="484"/>
      <c r="B8" s="484"/>
      <c r="C8" s="484"/>
      <c r="D8" s="484"/>
      <c r="E8" s="270" t="s">
        <v>786</v>
      </c>
      <c r="F8" s="270" t="s">
        <v>21</v>
      </c>
      <c r="G8" s="270" t="s">
        <v>787</v>
      </c>
      <c r="H8" s="484"/>
      <c r="I8" s="484"/>
      <c r="J8" s="484"/>
      <c r="K8" s="484"/>
      <c r="L8" s="484"/>
      <c r="M8" s="484"/>
      <c r="N8" s="270" t="s">
        <v>788</v>
      </c>
      <c r="O8" s="270" t="s">
        <v>789</v>
      </c>
      <c r="P8" s="20" t="s">
        <v>790</v>
      </c>
      <c r="Q8" s="270" t="s">
        <v>788</v>
      </c>
      <c r="R8" s="270" t="s">
        <v>789</v>
      </c>
      <c r="S8" s="270" t="s">
        <v>658</v>
      </c>
    </row>
    <row r="9" spans="1:19" x14ac:dyDescent="0.2">
      <c r="A9" s="270" t="s">
        <v>275</v>
      </c>
      <c r="B9" s="270" t="s">
        <v>276</v>
      </c>
      <c r="C9" s="270" t="s">
        <v>409</v>
      </c>
      <c r="D9" s="270">
        <v>1</v>
      </c>
      <c r="E9" s="270">
        <f>+D9+1</f>
        <v>2</v>
      </c>
      <c r="F9" s="270">
        <f t="shared" ref="F9:S9" si="0">+E9+1</f>
        <v>3</v>
      </c>
      <c r="G9" s="270">
        <f t="shared" si="0"/>
        <v>4</v>
      </c>
      <c r="H9" s="270">
        <f t="shared" si="0"/>
        <v>5</v>
      </c>
      <c r="I9" s="270">
        <f t="shared" si="0"/>
        <v>6</v>
      </c>
      <c r="J9" s="270">
        <f t="shared" si="0"/>
        <v>7</v>
      </c>
      <c r="K9" s="270">
        <f t="shared" si="0"/>
        <v>8</v>
      </c>
      <c r="L9" s="270">
        <f t="shared" si="0"/>
        <v>9</v>
      </c>
      <c r="M9" s="270">
        <f t="shared" si="0"/>
        <v>10</v>
      </c>
      <c r="N9" s="270">
        <f t="shared" si="0"/>
        <v>11</v>
      </c>
      <c r="O9" s="270">
        <f t="shared" si="0"/>
        <v>12</v>
      </c>
      <c r="P9" s="270">
        <f t="shared" si="0"/>
        <v>13</v>
      </c>
      <c r="Q9" s="270">
        <f t="shared" si="0"/>
        <v>14</v>
      </c>
      <c r="R9" s="270">
        <f t="shared" si="0"/>
        <v>15</v>
      </c>
      <c r="S9" s="270">
        <f t="shared" si="0"/>
        <v>16</v>
      </c>
    </row>
    <row r="10" spans="1:19" x14ac:dyDescent="0.2">
      <c r="A10" s="21">
        <v>1</v>
      </c>
      <c r="B10" s="22" t="s">
        <v>85</v>
      </c>
      <c r="C10" s="323">
        <v>1</v>
      </c>
      <c r="D10" s="320"/>
      <c r="E10" s="320"/>
      <c r="F10" s="320"/>
      <c r="G10" s="320"/>
      <c r="H10" s="320"/>
      <c r="I10" s="320"/>
      <c r="J10" s="320"/>
      <c r="K10" s="320"/>
      <c r="L10" s="320"/>
      <c r="M10" s="320"/>
      <c r="N10" s="320"/>
      <c r="O10" s="320"/>
      <c r="P10" s="320"/>
      <c r="Q10" s="320"/>
      <c r="R10" s="320"/>
      <c r="S10" s="4"/>
    </row>
    <row r="11" spans="1:19" x14ac:dyDescent="0.2">
      <c r="A11" s="21">
        <f t="shared" ref="A11:A40" si="1">+A10+1</f>
        <v>2</v>
      </c>
      <c r="B11" s="22" t="s">
        <v>86</v>
      </c>
      <c r="C11" s="323">
        <v>2</v>
      </c>
      <c r="D11" s="321"/>
      <c r="E11" s="321"/>
      <c r="F11" s="321"/>
      <c r="G11" s="321"/>
      <c r="H11" s="321"/>
      <c r="I11" s="321"/>
      <c r="J11" s="321"/>
      <c r="K11" s="321"/>
      <c r="L11" s="321"/>
      <c r="M11" s="321"/>
      <c r="N11" s="321"/>
      <c r="O11" s="321"/>
      <c r="P11" s="321"/>
      <c r="Q11" s="321"/>
      <c r="R11" s="321"/>
      <c r="S11" s="4"/>
    </row>
    <row r="12" spans="1:19" x14ac:dyDescent="0.2">
      <c r="A12" s="21">
        <f t="shared" si="1"/>
        <v>3</v>
      </c>
      <c r="B12" s="22" t="s">
        <v>87</v>
      </c>
      <c r="C12" s="323">
        <v>3</v>
      </c>
      <c r="D12" s="4"/>
      <c r="E12" s="4"/>
      <c r="F12" s="4"/>
      <c r="G12" s="4"/>
      <c r="H12" s="4"/>
      <c r="I12" s="4"/>
      <c r="J12" s="4"/>
      <c r="K12" s="4"/>
      <c r="L12" s="4"/>
      <c r="M12" s="4"/>
      <c r="N12" s="4"/>
      <c r="O12" s="4"/>
      <c r="P12" s="4"/>
      <c r="Q12" s="4"/>
      <c r="R12" s="4"/>
      <c r="S12" s="4"/>
    </row>
    <row r="13" spans="1:19" x14ac:dyDescent="0.2">
      <c r="A13" s="21">
        <f t="shared" si="1"/>
        <v>4</v>
      </c>
      <c r="B13" s="22" t="s">
        <v>791</v>
      </c>
      <c r="C13" s="323">
        <v>4</v>
      </c>
      <c r="D13" s="4"/>
      <c r="E13" s="4"/>
      <c r="F13" s="4"/>
      <c r="G13" s="4"/>
      <c r="H13" s="4"/>
      <c r="I13" s="4"/>
      <c r="J13" s="4"/>
      <c r="K13" s="4"/>
      <c r="L13" s="4"/>
      <c r="M13" s="4"/>
      <c r="N13" s="4"/>
      <c r="O13" s="4"/>
      <c r="P13" s="4"/>
      <c r="Q13" s="4"/>
      <c r="R13" s="4"/>
      <c r="S13" s="4"/>
    </row>
    <row r="14" spans="1:19" x14ac:dyDescent="0.2">
      <c r="A14" s="21">
        <f t="shared" si="1"/>
        <v>5</v>
      </c>
      <c r="B14" s="22" t="s">
        <v>88</v>
      </c>
      <c r="C14" s="323">
        <v>5</v>
      </c>
      <c r="D14" s="4" t="s">
        <v>0</v>
      </c>
      <c r="E14" s="4" t="s">
        <v>0</v>
      </c>
      <c r="F14" s="4" t="s">
        <v>0</v>
      </c>
      <c r="G14" s="4" t="s">
        <v>0</v>
      </c>
      <c r="H14" s="4" t="s">
        <v>0</v>
      </c>
      <c r="I14" s="4" t="s">
        <v>0</v>
      </c>
      <c r="J14" s="4" t="s">
        <v>0</v>
      </c>
      <c r="K14" s="4" t="s">
        <v>0</v>
      </c>
      <c r="L14" s="4" t="s">
        <v>0</v>
      </c>
      <c r="M14" s="4" t="s">
        <v>0</v>
      </c>
      <c r="N14" s="4" t="s">
        <v>0</v>
      </c>
      <c r="O14" s="4" t="s">
        <v>0</v>
      </c>
      <c r="P14" s="4" t="s">
        <v>0</v>
      </c>
      <c r="Q14" s="4" t="s">
        <v>0</v>
      </c>
      <c r="R14" s="4" t="s">
        <v>0</v>
      </c>
      <c r="S14" s="4"/>
    </row>
    <row r="15" spans="1:19" x14ac:dyDescent="0.2">
      <c r="A15" s="21">
        <f t="shared" si="1"/>
        <v>6</v>
      </c>
      <c r="B15" s="22" t="s">
        <v>89</v>
      </c>
      <c r="C15" s="323">
        <v>6</v>
      </c>
      <c r="D15" s="4" t="s">
        <v>0</v>
      </c>
      <c r="E15" s="4" t="s">
        <v>0</v>
      </c>
      <c r="F15" s="4" t="s">
        <v>0</v>
      </c>
      <c r="G15" s="4" t="s">
        <v>0</v>
      </c>
      <c r="H15" s="4" t="s">
        <v>0</v>
      </c>
      <c r="I15" s="4" t="s">
        <v>0</v>
      </c>
      <c r="J15" s="4" t="s">
        <v>0</v>
      </c>
      <c r="K15" s="4" t="s">
        <v>0</v>
      </c>
      <c r="L15" s="4" t="s">
        <v>0</v>
      </c>
      <c r="M15" s="4" t="s">
        <v>0</v>
      </c>
      <c r="N15" s="4" t="s">
        <v>0</v>
      </c>
      <c r="O15" s="4" t="s">
        <v>0</v>
      </c>
      <c r="P15" s="4" t="s">
        <v>0</v>
      </c>
      <c r="Q15" s="4" t="s">
        <v>0</v>
      </c>
      <c r="R15" s="4" t="s">
        <v>0</v>
      </c>
      <c r="S15" s="4"/>
    </row>
    <row r="16" spans="1:19" x14ac:dyDescent="0.2">
      <c r="A16" s="21">
        <f t="shared" si="1"/>
        <v>7</v>
      </c>
      <c r="B16" s="22" t="s">
        <v>90</v>
      </c>
      <c r="C16" s="323">
        <v>7</v>
      </c>
      <c r="D16" s="4" t="s">
        <v>0</v>
      </c>
      <c r="E16" s="4" t="s">
        <v>0</v>
      </c>
      <c r="F16" s="4" t="s">
        <v>0</v>
      </c>
      <c r="G16" s="4" t="s">
        <v>0</v>
      </c>
      <c r="H16" s="4" t="s">
        <v>0</v>
      </c>
      <c r="I16" s="4" t="s">
        <v>0</v>
      </c>
      <c r="J16" s="4" t="s">
        <v>0</v>
      </c>
      <c r="K16" s="4" t="s">
        <v>0</v>
      </c>
      <c r="L16" s="4" t="s">
        <v>0</v>
      </c>
      <c r="M16" s="4" t="s">
        <v>0</v>
      </c>
      <c r="N16" s="4" t="s">
        <v>0</v>
      </c>
      <c r="O16" s="4" t="s">
        <v>0</v>
      </c>
      <c r="P16" s="4" t="s">
        <v>0</v>
      </c>
      <c r="Q16" s="4" t="s">
        <v>0</v>
      </c>
      <c r="R16" s="4" t="s">
        <v>0</v>
      </c>
      <c r="S16" s="4"/>
    </row>
    <row r="17" spans="1:19" x14ac:dyDescent="0.2">
      <c r="A17" s="21">
        <f t="shared" si="1"/>
        <v>8</v>
      </c>
      <c r="B17" s="22" t="s">
        <v>91</v>
      </c>
      <c r="C17" s="323">
        <v>8</v>
      </c>
      <c r="D17" s="4" t="s">
        <v>0</v>
      </c>
      <c r="E17" s="4" t="s">
        <v>0</v>
      </c>
      <c r="F17" s="4" t="s">
        <v>0</v>
      </c>
      <c r="G17" s="4" t="s">
        <v>0</v>
      </c>
      <c r="H17" s="4" t="s">
        <v>0</v>
      </c>
      <c r="I17" s="4" t="s">
        <v>0</v>
      </c>
      <c r="J17" s="4" t="s">
        <v>0</v>
      </c>
      <c r="K17" s="4" t="s">
        <v>0</v>
      </c>
      <c r="L17" s="4" t="s">
        <v>0</v>
      </c>
      <c r="M17" s="4" t="s">
        <v>0</v>
      </c>
      <c r="N17" s="4" t="s">
        <v>0</v>
      </c>
      <c r="O17" s="4" t="s">
        <v>0</v>
      </c>
      <c r="P17" s="4" t="s">
        <v>0</v>
      </c>
      <c r="Q17" s="4" t="s">
        <v>0</v>
      </c>
      <c r="R17" s="4" t="s">
        <v>0</v>
      </c>
      <c r="S17" s="4"/>
    </row>
    <row r="18" spans="1:19" x14ac:dyDescent="0.2">
      <c r="A18" s="21">
        <f t="shared" si="1"/>
        <v>9</v>
      </c>
      <c r="B18" s="22" t="s">
        <v>92</v>
      </c>
      <c r="C18" s="323">
        <v>9</v>
      </c>
      <c r="D18" s="4" t="s">
        <v>0</v>
      </c>
      <c r="E18" s="4" t="s">
        <v>0</v>
      </c>
      <c r="F18" s="4" t="s">
        <v>0</v>
      </c>
      <c r="G18" s="4" t="s">
        <v>0</v>
      </c>
      <c r="H18" s="4" t="s">
        <v>0</v>
      </c>
      <c r="I18" s="4" t="s">
        <v>0</v>
      </c>
      <c r="J18" s="4" t="s">
        <v>0</v>
      </c>
      <c r="K18" s="4" t="s">
        <v>0</v>
      </c>
      <c r="L18" s="4" t="s">
        <v>0</v>
      </c>
      <c r="M18" s="4" t="s">
        <v>0</v>
      </c>
      <c r="N18" s="4" t="s">
        <v>0</v>
      </c>
      <c r="O18" s="4" t="s">
        <v>0</v>
      </c>
      <c r="P18" s="4" t="s">
        <v>0</v>
      </c>
      <c r="Q18" s="4" t="s">
        <v>0</v>
      </c>
      <c r="R18" s="4" t="s">
        <v>0</v>
      </c>
      <c r="S18" s="4"/>
    </row>
    <row r="19" spans="1:19" x14ac:dyDescent="0.2">
      <c r="A19" s="21">
        <f t="shared" si="1"/>
        <v>10</v>
      </c>
      <c r="B19" s="22" t="s">
        <v>93</v>
      </c>
      <c r="C19" s="323">
        <v>10</v>
      </c>
      <c r="D19" s="4" t="s">
        <v>0</v>
      </c>
      <c r="E19" s="4" t="s">
        <v>0</v>
      </c>
      <c r="F19" s="4" t="s">
        <v>0</v>
      </c>
      <c r="G19" s="4" t="s">
        <v>0</v>
      </c>
      <c r="H19" s="4" t="s">
        <v>0</v>
      </c>
      <c r="I19" s="4" t="s">
        <v>0</v>
      </c>
      <c r="J19" s="4" t="s">
        <v>0</v>
      </c>
      <c r="K19" s="4" t="s">
        <v>0</v>
      </c>
      <c r="L19" s="4" t="s">
        <v>0</v>
      </c>
      <c r="M19" s="4" t="s">
        <v>0</v>
      </c>
      <c r="N19" s="4" t="s">
        <v>0</v>
      </c>
      <c r="O19" s="4" t="s">
        <v>0</v>
      </c>
      <c r="P19" s="4" t="s">
        <v>0</v>
      </c>
      <c r="Q19" s="4" t="s">
        <v>0</v>
      </c>
      <c r="R19" s="4" t="s">
        <v>0</v>
      </c>
      <c r="S19" s="4"/>
    </row>
    <row r="20" spans="1:19" x14ac:dyDescent="0.2">
      <c r="A20" s="21">
        <f t="shared" si="1"/>
        <v>11</v>
      </c>
      <c r="B20" s="22" t="s">
        <v>94</v>
      </c>
      <c r="C20" s="323">
        <v>11</v>
      </c>
      <c r="D20" s="4" t="s">
        <v>0</v>
      </c>
      <c r="E20" s="4" t="s">
        <v>0</v>
      </c>
      <c r="F20" s="4" t="s">
        <v>0</v>
      </c>
      <c r="G20" s="4" t="s">
        <v>0</v>
      </c>
      <c r="H20" s="4" t="s">
        <v>0</v>
      </c>
      <c r="I20" s="4" t="s">
        <v>0</v>
      </c>
      <c r="J20" s="4" t="s">
        <v>0</v>
      </c>
      <c r="K20" s="4" t="s">
        <v>0</v>
      </c>
      <c r="L20" s="4" t="s">
        <v>0</v>
      </c>
      <c r="M20" s="4" t="s">
        <v>0</v>
      </c>
      <c r="N20" s="4" t="s">
        <v>0</v>
      </c>
      <c r="O20" s="4" t="s">
        <v>0</v>
      </c>
      <c r="P20" s="4" t="s">
        <v>0</v>
      </c>
      <c r="Q20" s="4" t="s">
        <v>0</v>
      </c>
      <c r="R20" s="4" t="s">
        <v>0</v>
      </c>
      <c r="S20" s="4"/>
    </row>
    <row r="21" spans="1:19" x14ac:dyDescent="0.2">
      <c r="A21" s="21">
        <f t="shared" si="1"/>
        <v>12</v>
      </c>
      <c r="B21" s="22" t="s">
        <v>95</v>
      </c>
      <c r="C21" s="323">
        <v>12</v>
      </c>
      <c r="D21" s="4" t="s">
        <v>0</v>
      </c>
      <c r="E21" s="4" t="s">
        <v>0</v>
      </c>
      <c r="F21" s="4" t="s">
        <v>0</v>
      </c>
      <c r="G21" s="4" t="s">
        <v>0</v>
      </c>
      <c r="H21" s="4" t="s">
        <v>0</v>
      </c>
      <c r="I21" s="4" t="s">
        <v>0</v>
      </c>
      <c r="J21" s="4" t="s">
        <v>0</v>
      </c>
      <c r="K21" s="4" t="s">
        <v>0</v>
      </c>
      <c r="L21" s="4" t="s">
        <v>0</v>
      </c>
      <c r="M21" s="4" t="s">
        <v>0</v>
      </c>
      <c r="N21" s="4" t="s">
        <v>0</v>
      </c>
      <c r="O21" s="4" t="s">
        <v>0</v>
      </c>
      <c r="P21" s="4" t="s">
        <v>0</v>
      </c>
      <c r="Q21" s="4" t="s">
        <v>0</v>
      </c>
      <c r="R21" s="4" t="s">
        <v>0</v>
      </c>
      <c r="S21" s="4"/>
    </row>
    <row r="22" spans="1:19" x14ac:dyDescent="0.2">
      <c r="A22" s="21">
        <f t="shared" si="1"/>
        <v>13</v>
      </c>
      <c r="B22" s="22" t="s">
        <v>96</v>
      </c>
      <c r="C22" s="323">
        <v>13</v>
      </c>
      <c r="D22" s="4" t="s">
        <v>0</v>
      </c>
      <c r="E22" s="4" t="s">
        <v>0</v>
      </c>
      <c r="F22" s="4" t="s">
        <v>0</v>
      </c>
      <c r="G22" s="4" t="s">
        <v>0</v>
      </c>
      <c r="H22" s="4" t="s">
        <v>0</v>
      </c>
      <c r="I22" s="4" t="s">
        <v>0</v>
      </c>
      <c r="J22" s="4" t="s">
        <v>0</v>
      </c>
      <c r="K22" s="4" t="s">
        <v>0</v>
      </c>
      <c r="L22" s="4" t="s">
        <v>0</v>
      </c>
      <c r="M22" s="4" t="s">
        <v>0</v>
      </c>
      <c r="N22" s="4" t="s">
        <v>0</v>
      </c>
      <c r="O22" s="4" t="s">
        <v>0</v>
      </c>
      <c r="P22" s="4" t="s">
        <v>0</v>
      </c>
      <c r="Q22" s="4" t="s">
        <v>0</v>
      </c>
      <c r="R22" s="4" t="s">
        <v>0</v>
      </c>
      <c r="S22" s="4"/>
    </row>
    <row r="23" spans="1:19" x14ac:dyDescent="0.2">
      <c r="A23" s="21">
        <f t="shared" si="1"/>
        <v>14</v>
      </c>
      <c r="B23" s="22" t="s">
        <v>97</v>
      </c>
      <c r="C23" s="323">
        <v>14</v>
      </c>
      <c r="D23" s="4" t="s">
        <v>0</v>
      </c>
      <c r="E23" s="4" t="s">
        <v>0</v>
      </c>
      <c r="F23" s="4" t="s">
        <v>0</v>
      </c>
      <c r="G23" s="4" t="s">
        <v>0</v>
      </c>
      <c r="H23" s="4" t="s">
        <v>0</v>
      </c>
      <c r="I23" s="4" t="s">
        <v>0</v>
      </c>
      <c r="J23" s="4" t="s">
        <v>0</v>
      </c>
      <c r="K23" s="4" t="s">
        <v>0</v>
      </c>
      <c r="L23" s="4" t="s">
        <v>0</v>
      </c>
      <c r="M23" s="4" t="s">
        <v>0</v>
      </c>
      <c r="N23" s="4" t="s">
        <v>0</v>
      </c>
      <c r="O23" s="4" t="s">
        <v>0</v>
      </c>
      <c r="P23" s="4" t="s">
        <v>0</v>
      </c>
      <c r="Q23" s="4" t="s">
        <v>0</v>
      </c>
      <c r="R23" s="4" t="s">
        <v>0</v>
      </c>
      <c r="S23" s="4"/>
    </row>
    <row r="24" spans="1:19" x14ac:dyDescent="0.2">
      <c r="A24" s="21">
        <f t="shared" si="1"/>
        <v>15</v>
      </c>
      <c r="B24" s="22" t="s">
        <v>98</v>
      </c>
      <c r="C24" s="323">
        <v>15</v>
      </c>
      <c r="D24" s="4" t="s">
        <v>0</v>
      </c>
      <c r="E24" s="4" t="s">
        <v>0</v>
      </c>
      <c r="F24" s="4" t="s">
        <v>0</v>
      </c>
      <c r="G24" s="4" t="s">
        <v>0</v>
      </c>
      <c r="H24" s="4" t="s">
        <v>0</v>
      </c>
      <c r="I24" s="4" t="s">
        <v>0</v>
      </c>
      <c r="J24" s="4" t="s">
        <v>0</v>
      </c>
      <c r="K24" s="4" t="s">
        <v>0</v>
      </c>
      <c r="L24" s="4" t="s">
        <v>0</v>
      </c>
      <c r="M24" s="4" t="s">
        <v>0</v>
      </c>
      <c r="N24" s="4" t="s">
        <v>0</v>
      </c>
      <c r="O24" s="4" t="s">
        <v>0</v>
      </c>
      <c r="P24" s="4" t="s">
        <v>0</v>
      </c>
      <c r="Q24" s="4" t="s">
        <v>0</v>
      </c>
      <c r="R24" s="4" t="s">
        <v>0</v>
      </c>
      <c r="S24" s="4"/>
    </row>
    <row r="25" spans="1:19" x14ac:dyDescent="0.2">
      <c r="A25" s="21">
        <f t="shared" si="1"/>
        <v>16</v>
      </c>
      <c r="B25" s="22" t="s">
        <v>99</v>
      </c>
      <c r="C25" s="323">
        <v>16</v>
      </c>
      <c r="D25" s="4" t="s">
        <v>0</v>
      </c>
      <c r="E25" s="4" t="s">
        <v>0</v>
      </c>
      <c r="F25" s="4" t="s">
        <v>0</v>
      </c>
      <c r="G25" s="4" t="s">
        <v>0</v>
      </c>
      <c r="H25" s="4" t="s">
        <v>0</v>
      </c>
      <c r="I25" s="4" t="s">
        <v>0</v>
      </c>
      <c r="J25" s="4" t="s">
        <v>0</v>
      </c>
      <c r="K25" s="4" t="s">
        <v>0</v>
      </c>
      <c r="L25" s="4" t="s">
        <v>0</v>
      </c>
      <c r="M25" s="4" t="s">
        <v>0</v>
      </c>
      <c r="N25" s="4" t="s">
        <v>0</v>
      </c>
      <c r="O25" s="4" t="s">
        <v>0</v>
      </c>
      <c r="P25" s="4" t="s">
        <v>0</v>
      </c>
      <c r="Q25" s="4" t="s">
        <v>0</v>
      </c>
      <c r="R25" s="4" t="s">
        <v>0</v>
      </c>
      <c r="S25" s="4"/>
    </row>
    <row r="26" spans="1:19" x14ac:dyDescent="0.2">
      <c r="A26" s="21">
        <f t="shared" si="1"/>
        <v>17</v>
      </c>
      <c r="B26" s="22" t="s">
        <v>100</v>
      </c>
      <c r="C26" s="323">
        <v>17</v>
      </c>
      <c r="D26" s="4" t="s">
        <v>0</v>
      </c>
      <c r="E26" s="4" t="s">
        <v>0</v>
      </c>
      <c r="F26" s="4" t="s">
        <v>0</v>
      </c>
      <c r="G26" s="4" t="s">
        <v>0</v>
      </c>
      <c r="H26" s="4" t="s">
        <v>0</v>
      </c>
      <c r="I26" s="4" t="s">
        <v>0</v>
      </c>
      <c r="J26" s="4" t="s">
        <v>0</v>
      </c>
      <c r="K26" s="4" t="s">
        <v>0</v>
      </c>
      <c r="L26" s="4" t="s">
        <v>0</v>
      </c>
      <c r="M26" s="4" t="s">
        <v>0</v>
      </c>
      <c r="N26" s="4" t="s">
        <v>0</v>
      </c>
      <c r="O26" s="4" t="s">
        <v>0</v>
      </c>
      <c r="P26" s="4" t="s">
        <v>0</v>
      </c>
      <c r="Q26" s="4" t="s">
        <v>0</v>
      </c>
      <c r="R26" s="4" t="s">
        <v>0</v>
      </c>
      <c r="S26" s="4"/>
    </row>
    <row r="27" spans="1:19" x14ac:dyDescent="0.2">
      <c r="A27" s="21">
        <f t="shared" si="1"/>
        <v>18</v>
      </c>
      <c r="B27" s="22" t="s">
        <v>101</v>
      </c>
      <c r="C27" s="323">
        <v>18</v>
      </c>
      <c r="D27" s="4" t="s">
        <v>0</v>
      </c>
      <c r="E27" s="4" t="s">
        <v>0</v>
      </c>
      <c r="F27" s="4" t="s">
        <v>0</v>
      </c>
      <c r="G27" s="4" t="s">
        <v>0</v>
      </c>
      <c r="H27" s="4" t="s">
        <v>0</v>
      </c>
      <c r="I27" s="4" t="s">
        <v>0</v>
      </c>
      <c r="J27" s="4" t="s">
        <v>0</v>
      </c>
      <c r="K27" s="4" t="s">
        <v>0</v>
      </c>
      <c r="L27" s="4" t="s">
        <v>0</v>
      </c>
      <c r="M27" s="4" t="s">
        <v>0</v>
      </c>
      <c r="N27" s="4" t="s">
        <v>0</v>
      </c>
      <c r="O27" s="4" t="s">
        <v>0</v>
      </c>
      <c r="P27" s="4" t="s">
        <v>0</v>
      </c>
      <c r="Q27" s="4" t="s">
        <v>0</v>
      </c>
      <c r="R27" s="4" t="s">
        <v>0</v>
      </c>
      <c r="S27" s="4"/>
    </row>
    <row r="28" spans="1:19" x14ac:dyDescent="0.2">
      <c r="A28" s="21">
        <f t="shared" si="1"/>
        <v>19</v>
      </c>
      <c r="B28" s="22" t="s">
        <v>102</v>
      </c>
      <c r="C28" s="323">
        <v>19</v>
      </c>
      <c r="D28" s="4" t="s">
        <v>0</v>
      </c>
      <c r="E28" s="4" t="s">
        <v>0</v>
      </c>
      <c r="F28" s="4" t="s">
        <v>0</v>
      </c>
      <c r="G28" s="4" t="s">
        <v>0</v>
      </c>
      <c r="H28" s="4" t="s">
        <v>0</v>
      </c>
      <c r="I28" s="4" t="s">
        <v>0</v>
      </c>
      <c r="J28" s="4" t="s">
        <v>0</v>
      </c>
      <c r="K28" s="4" t="s">
        <v>0</v>
      </c>
      <c r="L28" s="4" t="s">
        <v>0</v>
      </c>
      <c r="M28" s="4" t="s">
        <v>0</v>
      </c>
      <c r="N28" s="4" t="s">
        <v>0</v>
      </c>
      <c r="O28" s="4" t="s">
        <v>0</v>
      </c>
      <c r="P28" s="4" t="s">
        <v>0</v>
      </c>
      <c r="Q28" s="4" t="s">
        <v>0</v>
      </c>
      <c r="R28" s="4" t="s">
        <v>0</v>
      </c>
      <c r="S28" s="4"/>
    </row>
    <row r="29" spans="1:19" x14ac:dyDescent="0.2">
      <c r="A29" s="21">
        <f t="shared" si="1"/>
        <v>20</v>
      </c>
      <c r="B29" s="22" t="s">
        <v>792</v>
      </c>
      <c r="C29" s="323">
        <v>20</v>
      </c>
      <c r="D29" s="4" t="s">
        <v>0</v>
      </c>
      <c r="E29" s="4" t="s">
        <v>0</v>
      </c>
      <c r="F29" s="4" t="s">
        <v>0</v>
      </c>
      <c r="G29" s="4" t="s">
        <v>0</v>
      </c>
      <c r="H29" s="4" t="s">
        <v>0</v>
      </c>
      <c r="I29" s="4" t="s">
        <v>0</v>
      </c>
      <c r="J29" s="4" t="s">
        <v>0</v>
      </c>
      <c r="K29" s="4" t="s">
        <v>0</v>
      </c>
      <c r="L29" s="4" t="s">
        <v>0</v>
      </c>
      <c r="M29" s="4" t="s">
        <v>0</v>
      </c>
      <c r="N29" s="4" t="s">
        <v>0</v>
      </c>
      <c r="O29" s="4" t="s">
        <v>0</v>
      </c>
      <c r="P29" s="4" t="s">
        <v>0</v>
      </c>
      <c r="Q29" s="4" t="s">
        <v>0</v>
      </c>
      <c r="R29" s="4" t="s">
        <v>0</v>
      </c>
      <c r="S29" s="4"/>
    </row>
    <row r="30" spans="1:19" x14ac:dyDescent="0.2">
      <c r="A30" s="21">
        <f t="shared" si="1"/>
        <v>21</v>
      </c>
      <c r="B30" s="22" t="s">
        <v>103</v>
      </c>
      <c r="C30" s="323">
        <v>21</v>
      </c>
      <c r="D30" s="4" t="s">
        <v>0</v>
      </c>
      <c r="E30" s="4" t="s">
        <v>0</v>
      </c>
      <c r="F30" s="4" t="s">
        <v>0</v>
      </c>
      <c r="G30" s="4" t="s">
        <v>0</v>
      </c>
      <c r="H30" s="4" t="s">
        <v>0</v>
      </c>
      <c r="I30" s="4" t="s">
        <v>0</v>
      </c>
      <c r="J30" s="4" t="s">
        <v>0</v>
      </c>
      <c r="K30" s="4" t="s">
        <v>0</v>
      </c>
      <c r="L30" s="4" t="s">
        <v>0</v>
      </c>
      <c r="M30" s="4" t="s">
        <v>0</v>
      </c>
      <c r="N30" s="4" t="s">
        <v>0</v>
      </c>
      <c r="O30" s="4" t="s">
        <v>0</v>
      </c>
      <c r="P30" s="4" t="s">
        <v>0</v>
      </c>
      <c r="Q30" s="4" t="s">
        <v>0</v>
      </c>
      <c r="R30" s="4" t="s">
        <v>0</v>
      </c>
      <c r="S30" s="4"/>
    </row>
    <row r="31" spans="1:19" x14ac:dyDescent="0.2">
      <c r="A31" s="21">
        <f t="shared" si="1"/>
        <v>22</v>
      </c>
      <c r="B31" s="22" t="s">
        <v>104</v>
      </c>
      <c r="C31" s="323">
        <v>22</v>
      </c>
      <c r="D31" s="4" t="s">
        <v>0</v>
      </c>
      <c r="E31" s="4" t="s">
        <v>0</v>
      </c>
      <c r="F31" s="4" t="s">
        <v>0</v>
      </c>
      <c r="G31" s="4" t="s">
        <v>0</v>
      </c>
      <c r="H31" s="4" t="s">
        <v>0</v>
      </c>
      <c r="I31" s="4" t="s">
        <v>0</v>
      </c>
      <c r="J31" s="4" t="s">
        <v>0</v>
      </c>
      <c r="K31" s="4" t="s">
        <v>0</v>
      </c>
      <c r="L31" s="4" t="s">
        <v>0</v>
      </c>
      <c r="M31" s="4" t="s">
        <v>0</v>
      </c>
      <c r="N31" s="4" t="s">
        <v>0</v>
      </c>
      <c r="O31" s="4" t="s">
        <v>0</v>
      </c>
      <c r="P31" s="4" t="s">
        <v>0</v>
      </c>
      <c r="Q31" s="4" t="s">
        <v>0</v>
      </c>
      <c r="R31" s="4" t="s">
        <v>0</v>
      </c>
      <c r="S31" s="4"/>
    </row>
    <row r="32" spans="1:19" x14ac:dyDescent="0.2">
      <c r="A32" s="21">
        <f t="shared" si="1"/>
        <v>23</v>
      </c>
      <c r="B32" s="22" t="s">
        <v>105</v>
      </c>
      <c r="C32" s="323">
        <v>23</v>
      </c>
      <c r="D32" s="4" t="s">
        <v>0</v>
      </c>
      <c r="E32" s="4" t="s">
        <v>0</v>
      </c>
      <c r="F32" s="4" t="s">
        <v>0</v>
      </c>
      <c r="G32" s="4" t="s">
        <v>0</v>
      </c>
      <c r="H32" s="4" t="s">
        <v>0</v>
      </c>
      <c r="I32" s="4" t="s">
        <v>0</v>
      </c>
      <c r="J32" s="4" t="s">
        <v>0</v>
      </c>
      <c r="K32" s="4" t="s">
        <v>0</v>
      </c>
      <c r="L32" s="4" t="s">
        <v>0</v>
      </c>
      <c r="M32" s="4" t="s">
        <v>0</v>
      </c>
      <c r="N32" s="4" t="s">
        <v>0</v>
      </c>
      <c r="O32" s="4" t="s">
        <v>0</v>
      </c>
      <c r="P32" s="4" t="s">
        <v>0</v>
      </c>
      <c r="Q32" s="4" t="s">
        <v>0</v>
      </c>
      <c r="R32" s="4" t="s">
        <v>0</v>
      </c>
      <c r="S32" s="4"/>
    </row>
    <row r="33" spans="1:19" x14ac:dyDescent="0.2">
      <c r="A33" s="21">
        <f t="shared" si="1"/>
        <v>24</v>
      </c>
      <c r="B33" s="22" t="s">
        <v>793</v>
      </c>
      <c r="C33" s="323">
        <v>24</v>
      </c>
      <c r="D33" s="4" t="s">
        <v>0</v>
      </c>
      <c r="E33" s="4" t="s">
        <v>0</v>
      </c>
      <c r="F33" s="4" t="s">
        <v>0</v>
      </c>
      <c r="G33" s="4" t="s">
        <v>0</v>
      </c>
      <c r="H33" s="4" t="s">
        <v>0</v>
      </c>
      <c r="I33" s="4" t="s">
        <v>0</v>
      </c>
      <c r="J33" s="4" t="s">
        <v>0</v>
      </c>
      <c r="K33" s="4" t="s">
        <v>0</v>
      </c>
      <c r="L33" s="4" t="s">
        <v>0</v>
      </c>
      <c r="M33" s="4"/>
      <c r="N33" s="4" t="s">
        <v>0</v>
      </c>
      <c r="O33" s="4" t="s">
        <v>0</v>
      </c>
      <c r="P33" s="4" t="s">
        <v>0</v>
      </c>
      <c r="Q33" s="4" t="s">
        <v>0</v>
      </c>
      <c r="R33" s="4" t="s">
        <v>0</v>
      </c>
      <c r="S33" s="4"/>
    </row>
    <row r="34" spans="1:19" x14ac:dyDescent="0.2">
      <c r="A34" s="21">
        <f t="shared" si="1"/>
        <v>25</v>
      </c>
      <c r="B34" s="22" t="s">
        <v>106</v>
      </c>
      <c r="C34" s="323">
        <v>25</v>
      </c>
      <c r="D34" s="4" t="s">
        <v>0</v>
      </c>
      <c r="E34" s="4" t="s">
        <v>0</v>
      </c>
      <c r="F34" s="4" t="s">
        <v>0</v>
      </c>
      <c r="G34" s="4" t="s">
        <v>0</v>
      </c>
      <c r="H34" s="4" t="s">
        <v>0</v>
      </c>
      <c r="I34" s="4" t="s">
        <v>0</v>
      </c>
      <c r="J34" s="4" t="s">
        <v>0</v>
      </c>
      <c r="K34" s="4" t="s">
        <v>0</v>
      </c>
      <c r="L34" s="4" t="s">
        <v>0</v>
      </c>
      <c r="M34" s="4" t="s">
        <v>0</v>
      </c>
      <c r="N34" s="4" t="s">
        <v>0</v>
      </c>
      <c r="O34" s="4" t="s">
        <v>0</v>
      </c>
      <c r="P34" s="4" t="s">
        <v>0</v>
      </c>
      <c r="Q34" s="4" t="s">
        <v>0</v>
      </c>
      <c r="R34" s="4" t="s">
        <v>0</v>
      </c>
      <c r="S34" s="4"/>
    </row>
    <row r="35" spans="1:19" x14ac:dyDescent="0.2">
      <c r="A35" s="21">
        <f t="shared" si="1"/>
        <v>26</v>
      </c>
      <c r="B35" s="22" t="s">
        <v>107</v>
      </c>
      <c r="C35" s="323">
        <v>26</v>
      </c>
      <c r="D35" s="4" t="s">
        <v>0</v>
      </c>
      <c r="E35" s="4" t="s">
        <v>0</v>
      </c>
      <c r="F35" s="4" t="s">
        <v>0</v>
      </c>
      <c r="G35" s="4" t="s">
        <v>0</v>
      </c>
      <c r="H35" s="4" t="s">
        <v>0</v>
      </c>
      <c r="I35" s="4" t="s">
        <v>0</v>
      </c>
      <c r="J35" s="4" t="s">
        <v>0</v>
      </c>
      <c r="K35" s="4" t="s">
        <v>0</v>
      </c>
      <c r="L35" s="4" t="s">
        <v>0</v>
      </c>
      <c r="M35" s="4" t="s">
        <v>0</v>
      </c>
      <c r="N35" s="4" t="s">
        <v>0</v>
      </c>
      <c r="O35" s="4" t="s">
        <v>0</v>
      </c>
      <c r="P35" s="4" t="s">
        <v>0</v>
      </c>
      <c r="Q35" s="4" t="s">
        <v>0</v>
      </c>
      <c r="R35" s="4" t="s">
        <v>0</v>
      </c>
      <c r="S35" s="4"/>
    </row>
    <row r="36" spans="1:19" x14ac:dyDescent="0.2">
      <c r="A36" s="21">
        <f t="shared" si="1"/>
        <v>27</v>
      </c>
      <c r="B36" s="22" t="s">
        <v>108</v>
      </c>
      <c r="C36" s="323">
        <v>27</v>
      </c>
      <c r="D36" s="4" t="s">
        <v>0</v>
      </c>
      <c r="E36" s="4" t="s">
        <v>0</v>
      </c>
      <c r="F36" s="4" t="s">
        <v>0</v>
      </c>
      <c r="G36" s="4" t="s">
        <v>0</v>
      </c>
      <c r="H36" s="4" t="s">
        <v>0</v>
      </c>
      <c r="I36" s="4" t="s">
        <v>0</v>
      </c>
      <c r="J36" s="4" t="s">
        <v>0</v>
      </c>
      <c r="K36" s="4" t="s">
        <v>0</v>
      </c>
      <c r="L36" s="4" t="s">
        <v>0</v>
      </c>
      <c r="M36" s="4" t="s">
        <v>0</v>
      </c>
      <c r="N36" s="4" t="s">
        <v>0</v>
      </c>
      <c r="O36" s="4" t="s">
        <v>0</v>
      </c>
      <c r="P36" s="4" t="s">
        <v>0</v>
      </c>
      <c r="Q36" s="4" t="s">
        <v>0</v>
      </c>
      <c r="R36" s="4" t="s">
        <v>0</v>
      </c>
      <c r="S36" s="4"/>
    </row>
    <row r="37" spans="1:19" x14ac:dyDescent="0.2">
      <c r="A37" s="21">
        <f t="shared" si="1"/>
        <v>28</v>
      </c>
      <c r="B37" s="22" t="s">
        <v>109</v>
      </c>
      <c r="C37" s="323">
        <v>28</v>
      </c>
      <c r="D37" s="4" t="s">
        <v>0</v>
      </c>
      <c r="E37" s="4" t="s">
        <v>0</v>
      </c>
      <c r="F37" s="4" t="s">
        <v>0</v>
      </c>
      <c r="G37" s="4" t="s">
        <v>0</v>
      </c>
      <c r="H37" s="4" t="s">
        <v>0</v>
      </c>
      <c r="I37" s="4" t="s">
        <v>0</v>
      </c>
      <c r="J37" s="4" t="s">
        <v>0</v>
      </c>
      <c r="K37" s="4" t="s">
        <v>0</v>
      </c>
      <c r="L37" s="4" t="s">
        <v>0</v>
      </c>
      <c r="M37" s="4" t="s">
        <v>0</v>
      </c>
      <c r="N37" s="4" t="s">
        <v>0</v>
      </c>
      <c r="O37" s="4" t="s">
        <v>0</v>
      </c>
      <c r="P37" s="4" t="s">
        <v>0</v>
      </c>
      <c r="Q37" s="4" t="s">
        <v>0</v>
      </c>
      <c r="R37" s="4" t="s">
        <v>0</v>
      </c>
      <c r="S37" s="4"/>
    </row>
    <row r="38" spans="1:19" x14ac:dyDescent="0.2">
      <c r="A38" s="21">
        <f t="shared" si="1"/>
        <v>29</v>
      </c>
      <c r="B38" s="22" t="s">
        <v>110</v>
      </c>
      <c r="C38" s="323">
        <v>29</v>
      </c>
      <c r="D38" s="4" t="s">
        <v>0</v>
      </c>
      <c r="E38" s="4" t="s">
        <v>0</v>
      </c>
      <c r="F38" s="4" t="s">
        <v>0</v>
      </c>
      <c r="G38" s="4" t="s">
        <v>0</v>
      </c>
      <c r="H38" s="4" t="s">
        <v>0</v>
      </c>
      <c r="I38" s="4" t="s">
        <v>0</v>
      </c>
      <c r="J38" s="4" t="s">
        <v>0</v>
      </c>
      <c r="K38" s="4" t="s">
        <v>0</v>
      </c>
      <c r="L38" s="4" t="s">
        <v>0</v>
      </c>
      <c r="M38" s="4" t="s">
        <v>0</v>
      </c>
      <c r="N38" s="4" t="s">
        <v>0</v>
      </c>
      <c r="O38" s="4" t="s">
        <v>0</v>
      </c>
      <c r="P38" s="4" t="s">
        <v>0</v>
      </c>
      <c r="Q38" s="4" t="s">
        <v>0</v>
      </c>
      <c r="R38" s="4" t="s">
        <v>0</v>
      </c>
      <c r="S38" s="4"/>
    </row>
    <row r="39" spans="1:19" x14ac:dyDescent="0.2">
      <c r="A39" s="21">
        <f t="shared" si="1"/>
        <v>30</v>
      </c>
      <c r="B39" s="22" t="s">
        <v>111</v>
      </c>
      <c r="C39" s="323">
        <v>30</v>
      </c>
      <c r="D39" s="4" t="s">
        <v>0</v>
      </c>
      <c r="E39" s="4" t="s">
        <v>0</v>
      </c>
      <c r="F39" s="4" t="s">
        <v>0</v>
      </c>
      <c r="G39" s="4" t="s">
        <v>0</v>
      </c>
      <c r="H39" s="4" t="s">
        <v>0</v>
      </c>
      <c r="I39" s="4" t="s">
        <v>0</v>
      </c>
      <c r="J39" s="4" t="s">
        <v>0</v>
      </c>
      <c r="K39" s="4" t="s">
        <v>0</v>
      </c>
      <c r="L39" s="4" t="s">
        <v>0</v>
      </c>
      <c r="M39" s="4" t="s">
        <v>0</v>
      </c>
      <c r="N39" s="4" t="s">
        <v>0</v>
      </c>
      <c r="O39" s="4" t="s">
        <v>0</v>
      </c>
      <c r="P39" s="4" t="s">
        <v>0</v>
      </c>
      <c r="Q39" s="4" t="s">
        <v>0</v>
      </c>
      <c r="R39" s="4" t="s">
        <v>0</v>
      </c>
      <c r="S39" s="4"/>
    </row>
    <row r="40" spans="1:19" x14ac:dyDescent="0.2">
      <c r="A40" s="21">
        <f t="shared" si="1"/>
        <v>31</v>
      </c>
      <c r="B40" s="22" t="s">
        <v>112</v>
      </c>
      <c r="C40" s="323">
        <v>31</v>
      </c>
      <c r="D40" s="4" t="s">
        <v>0</v>
      </c>
      <c r="E40" s="4" t="s">
        <v>0</v>
      </c>
      <c r="F40" s="4" t="s">
        <v>0</v>
      </c>
      <c r="G40" s="4" t="s">
        <v>0</v>
      </c>
      <c r="H40" s="4" t="s">
        <v>0</v>
      </c>
      <c r="I40" s="4" t="s">
        <v>0</v>
      </c>
      <c r="J40" s="4" t="s">
        <v>0</v>
      </c>
      <c r="K40" s="4" t="s">
        <v>0</v>
      </c>
      <c r="L40" s="4" t="s">
        <v>0</v>
      </c>
      <c r="M40" s="4" t="s">
        <v>0</v>
      </c>
      <c r="N40" s="4" t="s">
        <v>0</v>
      </c>
      <c r="O40" s="4" t="s">
        <v>0</v>
      </c>
      <c r="P40" s="4" t="s">
        <v>0</v>
      </c>
      <c r="Q40" s="4" t="s">
        <v>0</v>
      </c>
      <c r="R40" s="4" t="s">
        <v>0</v>
      </c>
      <c r="S40" s="4"/>
    </row>
    <row r="41" spans="1:19" x14ac:dyDescent="0.2">
      <c r="A41" s="23"/>
      <c r="B41" s="24" t="s">
        <v>32</v>
      </c>
      <c r="C41" s="304">
        <v>41</v>
      </c>
      <c r="D41" s="286">
        <f>SUM(D10:D40)</f>
        <v>0</v>
      </c>
      <c r="E41" s="286">
        <f t="shared" ref="E41:S41" si="2">SUM(E10:E40)</f>
        <v>0</v>
      </c>
      <c r="F41" s="286">
        <f t="shared" si="2"/>
        <v>0</v>
      </c>
      <c r="G41" s="286">
        <f t="shared" si="2"/>
        <v>0</v>
      </c>
      <c r="H41" s="286">
        <f t="shared" si="2"/>
        <v>0</v>
      </c>
      <c r="I41" s="286">
        <f t="shared" si="2"/>
        <v>0</v>
      </c>
      <c r="J41" s="286">
        <f t="shared" si="2"/>
        <v>0</v>
      </c>
      <c r="K41" s="286">
        <f t="shared" si="2"/>
        <v>0</v>
      </c>
      <c r="L41" s="286">
        <f t="shared" si="2"/>
        <v>0</v>
      </c>
      <c r="M41" s="286">
        <f t="shared" si="2"/>
        <v>0</v>
      </c>
      <c r="N41" s="286">
        <f t="shared" si="2"/>
        <v>0</v>
      </c>
      <c r="O41" s="286">
        <f t="shared" si="2"/>
        <v>0</v>
      </c>
      <c r="P41" s="286">
        <f t="shared" si="2"/>
        <v>0</v>
      </c>
      <c r="Q41" s="286">
        <f t="shared" si="2"/>
        <v>0</v>
      </c>
      <c r="R41" s="286">
        <f t="shared" si="2"/>
        <v>0</v>
      </c>
      <c r="S41" s="286">
        <f t="shared" si="2"/>
        <v>0</v>
      </c>
    </row>
    <row r="43" spans="1:19" x14ac:dyDescent="0.2">
      <c r="D43" s="288">
        <f>D41-i.04119!E44</f>
        <v>0</v>
      </c>
      <c r="E43" s="288">
        <f>E41-i.04119!E16</f>
        <v>0</v>
      </c>
      <c r="F43" s="288">
        <f>F41-i.04119!E37</f>
        <v>0</v>
      </c>
      <c r="G43" s="288">
        <f>i.04116!G41-i.04119!E41</f>
        <v>0</v>
      </c>
      <c r="H43" s="288">
        <f>H41-i.04120!E10</f>
        <v>0</v>
      </c>
      <c r="I43" s="322"/>
      <c r="J43" s="288">
        <f>J41-i.04120!E14</f>
        <v>0</v>
      </c>
      <c r="K43" s="322"/>
      <c r="L43" s="288">
        <f>L41-i.04120!E64</f>
        <v>0</v>
      </c>
      <c r="M43" s="322"/>
      <c r="N43" s="322"/>
      <c r="O43" s="322"/>
      <c r="P43" s="322"/>
      <c r="Q43" s="322"/>
      <c r="R43" s="322"/>
      <c r="S43" s="322"/>
    </row>
    <row r="44" spans="1:19" x14ac:dyDescent="0.2">
      <c r="B44" s="6" t="s">
        <v>398</v>
      </c>
      <c r="C44" s="273"/>
      <c r="D44" s="8"/>
      <c r="E44" s="8"/>
    </row>
    <row r="45" spans="1:19" x14ac:dyDescent="0.2">
      <c r="B45" s="9"/>
      <c r="C45" s="273"/>
      <c r="D45" s="8"/>
      <c r="E45" s="8"/>
    </row>
    <row r="46" spans="1:19" x14ac:dyDescent="0.2">
      <c r="B46" s="9" t="s">
        <v>399</v>
      </c>
      <c r="C46" s="273"/>
      <c r="D46" s="8"/>
      <c r="E46" s="8"/>
    </row>
    <row r="47" spans="1:19" x14ac:dyDescent="0.2">
      <c r="B47" s="9"/>
      <c r="C47" s="273"/>
      <c r="D47" s="8"/>
      <c r="E47" s="8"/>
    </row>
    <row r="48" spans="1:19" x14ac:dyDescent="0.2">
      <c r="B48" s="10" t="s">
        <v>400</v>
      </c>
      <c r="C48" s="479" t="s">
        <v>401</v>
      </c>
      <c r="D48" s="479"/>
      <c r="E48" s="8" t="s">
        <v>402</v>
      </c>
    </row>
    <row r="49" spans="2:5" x14ac:dyDescent="0.2">
      <c r="B49" s="9"/>
      <c r="C49" s="479"/>
      <c r="D49" s="479"/>
      <c r="E49" s="8"/>
    </row>
    <row r="50" spans="2:5" ht="25.5" x14ac:dyDescent="0.2">
      <c r="B50" s="10" t="s">
        <v>403</v>
      </c>
      <c r="C50" s="479" t="s">
        <v>404</v>
      </c>
      <c r="D50" s="479"/>
      <c r="E50" s="8" t="s">
        <v>405</v>
      </c>
    </row>
    <row r="51" spans="2:5" x14ac:dyDescent="0.2">
      <c r="B51" s="9"/>
      <c r="C51" s="479"/>
      <c r="D51" s="479"/>
      <c r="E51" s="8"/>
    </row>
    <row r="52" spans="2:5" ht="25.5" x14ac:dyDescent="0.2">
      <c r="B52" s="10" t="s">
        <v>406</v>
      </c>
      <c r="C52" s="479" t="s">
        <v>401</v>
      </c>
      <c r="D52" s="479"/>
      <c r="E52" s="8" t="s">
        <v>405</v>
      </c>
    </row>
  </sheetData>
  <sheetProtection password="CA9F" sheet="1" objects="1" scenarios="1"/>
  <mergeCells count="23">
    <mergeCell ref="L1:S2"/>
    <mergeCell ref="A3:R3"/>
    <mergeCell ref="A5:D5"/>
    <mergeCell ref="H5:K5"/>
    <mergeCell ref="R5:S5"/>
    <mergeCell ref="A7:A8"/>
    <mergeCell ref="B7:B8"/>
    <mergeCell ref="C7:C8"/>
    <mergeCell ref="D7:D8"/>
    <mergeCell ref="E7:G7"/>
    <mergeCell ref="C52:D52"/>
    <mergeCell ref="I7:I8"/>
    <mergeCell ref="J7:J8"/>
    <mergeCell ref="K7:K8"/>
    <mergeCell ref="L7:L8"/>
    <mergeCell ref="H7:H8"/>
    <mergeCell ref="Q7:S7"/>
    <mergeCell ref="C48:D48"/>
    <mergeCell ref="C49:D49"/>
    <mergeCell ref="C50:D50"/>
    <mergeCell ref="C51:D51"/>
    <mergeCell ref="M7:M8"/>
    <mergeCell ref="N7:P7"/>
  </mergeCells>
  <dataValidations count="1">
    <dataValidation type="whole" allowBlank="1" showInputMessage="1" showErrorMessage="1" sqref="R6:S6" xr:uid="{E2AA7AD4-1671-4EBC-9F7E-7EEAD0C27FCA}">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1"/>
  <sheetViews>
    <sheetView topLeftCell="A5" zoomScaleNormal="100" zoomScalePageLayoutView="60" workbookViewId="0">
      <selection activeCell="D38" sqref="D38"/>
    </sheetView>
  </sheetViews>
  <sheetFormatPr defaultRowHeight="12.75" x14ac:dyDescent="0.2"/>
  <cols>
    <col min="1" max="1" width="11.5703125" style="287"/>
    <col min="2" max="2" width="32" style="287" customWidth="1"/>
    <col min="3" max="3" width="7.28515625" style="287" customWidth="1"/>
    <col min="4" max="4" width="38.7109375" style="287" customWidth="1"/>
    <col min="5" max="7" width="19" style="287" customWidth="1"/>
    <col min="8" max="8" width="2.140625" style="287"/>
    <col min="9" max="1025" width="11.5703125" style="287"/>
    <col min="1026" max="16384" width="9.140625" style="287"/>
  </cols>
  <sheetData>
    <row r="1" spans="1:8" ht="12.75" customHeight="1" x14ac:dyDescent="0.2">
      <c r="A1" s="8"/>
      <c r="B1" s="272"/>
      <c r="C1" s="25"/>
      <c r="D1" s="493" t="s">
        <v>794</v>
      </c>
      <c r="E1" s="493"/>
      <c r="F1" s="493"/>
      <c r="G1" s="493"/>
      <c r="H1" s="293"/>
    </row>
    <row r="2" spans="1:8" ht="24.75" customHeight="1" x14ac:dyDescent="0.2">
      <c r="A2" s="8"/>
      <c r="B2" s="25"/>
      <c r="C2" s="25"/>
      <c r="D2" s="493"/>
      <c r="E2" s="493"/>
      <c r="F2" s="493"/>
      <c r="G2" s="493"/>
      <c r="H2" s="293"/>
    </row>
    <row r="3" spans="1:8" x14ac:dyDescent="0.2">
      <c r="A3" s="492" t="s">
        <v>795</v>
      </c>
      <c r="B3" s="492"/>
      <c r="C3" s="492"/>
      <c r="D3" s="492"/>
      <c r="E3" s="492"/>
      <c r="F3" s="492"/>
      <c r="G3" s="492"/>
      <c r="H3" s="293"/>
    </row>
    <row r="4" spans="1:8" x14ac:dyDescent="0.2">
      <c r="A4" s="293"/>
      <c r="B4" s="295"/>
      <c r="C4" s="293"/>
      <c r="D4" s="293"/>
      <c r="E4" s="293"/>
      <c r="F4" s="293"/>
      <c r="G4" s="293"/>
      <c r="H4" s="293"/>
    </row>
    <row r="5" spans="1:8" ht="15" customHeight="1" x14ac:dyDescent="0.2">
      <c r="A5" s="489" t="s">
        <v>396</v>
      </c>
      <c r="B5" s="490"/>
      <c r="C5" s="490"/>
      <c r="D5" s="490"/>
      <c r="E5" s="293"/>
      <c r="F5" s="480" t="s">
        <v>397</v>
      </c>
      <c r="G5" s="480"/>
      <c r="H5" s="293"/>
    </row>
    <row r="6" spans="1:8" x14ac:dyDescent="0.2">
      <c r="A6" s="293"/>
      <c r="B6" s="295"/>
      <c r="C6" s="293"/>
      <c r="D6" s="293"/>
      <c r="E6" s="293"/>
      <c r="F6" s="272"/>
      <c r="G6" s="296" t="s">
        <v>271</v>
      </c>
      <c r="H6" s="293"/>
    </row>
    <row r="7" spans="1:8" ht="25.5" x14ac:dyDescent="0.2">
      <c r="A7" s="26" t="s">
        <v>407</v>
      </c>
      <c r="B7" s="26" t="s">
        <v>113</v>
      </c>
      <c r="C7" s="26" t="s">
        <v>408</v>
      </c>
      <c r="D7" s="26" t="s">
        <v>114</v>
      </c>
      <c r="E7" s="26" t="s">
        <v>115</v>
      </c>
      <c r="F7" s="27" t="s">
        <v>116</v>
      </c>
      <c r="G7" s="27" t="s">
        <v>117</v>
      </c>
      <c r="H7" s="293"/>
    </row>
    <row r="8" spans="1:8" x14ac:dyDescent="0.2">
      <c r="A8" s="28" t="s">
        <v>275</v>
      </c>
      <c r="B8" s="28" t="s">
        <v>276</v>
      </c>
      <c r="C8" s="28" t="s">
        <v>409</v>
      </c>
      <c r="D8" s="28">
        <v>1</v>
      </c>
      <c r="E8" s="28">
        <v>2</v>
      </c>
      <c r="F8" s="29">
        <v>3</v>
      </c>
      <c r="G8" s="29">
        <v>4</v>
      </c>
      <c r="H8" s="293"/>
    </row>
    <row r="9" spans="1:8" x14ac:dyDescent="0.2">
      <c r="A9" s="30"/>
      <c r="B9" s="31" t="s">
        <v>22</v>
      </c>
      <c r="C9" s="30">
        <v>1</v>
      </c>
      <c r="D9" s="32">
        <f>SUM(D10:D60)</f>
        <v>0</v>
      </c>
      <c r="E9" s="32">
        <f t="shared" ref="E9:F9" si="0">SUM(E10:E60)</f>
        <v>0</v>
      </c>
      <c r="F9" s="32">
        <f t="shared" si="0"/>
        <v>0</v>
      </c>
      <c r="G9" s="32">
        <f>SUM(G10:G60)</f>
        <v>0</v>
      </c>
      <c r="H9" s="293"/>
    </row>
    <row r="10" spans="1:8" x14ac:dyDescent="0.2">
      <c r="A10" s="324">
        <v>1</v>
      </c>
      <c r="B10" s="33" t="s">
        <v>796</v>
      </c>
      <c r="C10" s="324">
        <v>2</v>
      </c>
      <c r="D10" s="34"/>
      <c r="E10" s="34"/>
      <c r="F10" s="34"/>
      <c r="G10" s="34"/>
      <c r="H10" s="293"/>
    </row>
    <row r="11" spans="1:8" x14ac:dyDescent="0.2">
      <c r="A11" s="324">
        <f>+A10+1</f>
        <v>2</v>
      </c>
      <c r="B11" s="33" t="s">
        <v>796</v>
      </c>
      <c r="C11" s="324">
        <v>3</v>
      </c>
      <c r="D11" s="34"/>
      <c r="E11" s="34"/>
      <c r="F11" s="34"/>
      <c r="G11" s="34"/>
      <c r="H11" s="293"/>
    </row>
    <row r="12" spans="1:8" x14ac:dyDescent="0.2">
      <c r="A12" s="324">
        <f t="shared" ref="A12:A29" si="1">+A11+1</f>
        <v>3</v>
      </c>
      <c r="B12" s="33" t="s">
        <v>796</v>
      </c>
      <c r="C12" s="324">
        <v>4</v>
      </c>
      <c r="D12" s="34"/>
      <c r="E12" s="34"/>
      <c r="F12" s="34"/>
      <c r="G12" s="34"/>
      <c r="H12" s="293" t="s">
        <v>0</v>
      </c>
    </row>
    <row r="13" spans="1:8" x14ac:dyDescent="0.2">
      <c r="A13" s="324">
        <f t="shared" si="1"/>
        <v>4</v>
      </c>
      <c r="B13" s="33" t="s">
        <v>796</v>
      </c>
      <c r="C13" s="324">
        <v>5</v>
      </c>
      <c r="D13" s="34"/>
      <c r="E13" s="34"/>
      <c r="F13" s="34"/>
      <c r="G13" s="34"/>
      <c r="H13" s="293"/>
    </row>
    <row r="14" spans="1:8" x14ac:dyDescent="0.2">
      <c r="A14" s="324">
        <f t="shared" si="1"/>
        <v>5</v>
      </c>
      <c r="B14" s="33" t="s">
        <v>796</v>
      </c>
      <c r="C14" s="324">
        <v>6</v>
      </c>
      <c r="D14" s="34"/>
      <c r="E14" s="34"/>
      <c r="F14" s="34"/>
      <c r="G14" s="34"/>
      <c r="H14" s="293"/>
    </row>
    <row r="15" spans="1:8" x14ac:dyDescent="0.2">
      <c r="A15" s="324">
        <f t="shared" si="1"/>
        <v>6</v>
      </c>
      <c r="B15" s="33" t="s">
        <v>796</v>
      </c>
      <c r="C15" s="324">
        <v>7</v>
      </c>
      <c r="D15" s="34"/>
      <c r="E15" s="34"/>
      <c r="F15" s="34"/>
      <c r="G15" s="34"/>
    </row>
    <row r="16" spans="1:8" x14ac:dyDescent="0.2">
      <c r="A16" s="324">
        <f t="shared" si="1"/>
        <v>7</v>
      </c>
      <c r="B16" s="33" t="s">
        <v>796</v>
      </c>
      <c r="C16" s="324">
        <v>8</v>
      </c>
      <c r="D16" s="34"/>
      <c r="E16" s="34"/>
      <c r="F16" s="34"/>
      <c r="G16" s="34"/>
    </row>
    <row r="17" spans="1:7" x14ac:dyDescent="0.2">
      <c r="A17" s="324">
        <f t="shared" si="1"/>
        <v>8</v>
      </c>
      <c r="B17" s="33" t="s">
        <v>796</v>
      </c>
      <c r="C17" s="324">
        <v>9</v>
      </c>
      <c r="D17" s="34"/>
      <c r="E17" s="34"/>
      <c r="F17" s="34"/>
      <c r="G17" s="34"/>
    </row>
    <row r="18" spans="1:7" x14ac:dyDescent="0.2">
      <c r="A18" s="324">
        <f>+A17+1</f>
        <v>9</v>
      </c>
      <c r="B18" s="33" t="s">
        <v>796</v>
      </c>
      <c r="C18" s="324">
        <v>10</v>
      </c>
      <c r="D18" s="34"/>
      <c r="E18" s="34"/>
      <c r="F18" s="34"/>
      <c r="G18" s="34"/>
    </row>
    <row r="19" spans="1:7" x14ac:dyDescent="0.2">
      <c r="A19" s="324">
        <f t="shared" si="1"/>
        <v>10</v>
      </c>
      <c r="B19" s="33" t="s">
        <v>796</v>
      </c>
      <c r="C19" s="324">
        <v>11</v>
      </c>
      <c r="D19" s="34"/>
      <c r="E19" s="34"/>
      <c r="F19" s="34"/>
      <c r="G19" s="34"/>
    </row>
    <row r="20" spans="1:7" x14ac:dyDescent="0.2">
      <c r="A20" s="324">
        <f t="shared" si="1"/>
        <v>11</v>
      </c>
      <c r="B20" s="33" t="s">
        <v>796</v>
      </c>
      <c r="C20" s="324">
        <v>12</v>
      </c>
      <c r="D20" s="34"/>
      <c r="E20" s="34"/>
      <c r="F20" s="34"/>
      <c r="G20" s="34"/>
    </row>
    <row r="21" spans="1:7" x14ac:dyDescent="0.2">
      <c r="A21" s="324">
        <f t="shared" si="1"/>
        <v>12</v>
      </c>
      <c r="B21" s="33" t="s">
        <v>796</v>
      </c>
      <c r="C21" s="324">
        <v>13</v>
      </c>
      <c r="D21" s="34"/>
      <c r="E21" s="34"/>
      <c r="F21" s="34"/>
      <c r="G21" s="34"/>
    </row>
    <row r="22" spans="1:7" x14ac:dyDescent="0.2">
      <c r="A22" s="324">
        <f t="shared" si="1"/>
        <v>13</v>
      </c>
      <c r="B22" s="33" t="s">
        <v>796</v>
      </c>
      <c r="C22" s="324">
        <v>14</v>
      </c>
      <c r="D22" s="34"/>
      <c r="E22" s="34"/>
      <c r="F22" s="34"/>
      <c r="G22" s="34"/>
    </row>
    <row r="23" spans="1:7" x14ac:dyDescent="0.2">
      <c r="A23" s="324">
        <f t="shared" si="1"/>
        <v>14</v>
      </c>
      <c r="B23" s="33" t="s">
        <v>796</v>
      </c>
      <c r="C23" s="324">
        <v>15</v>
      </c>
      <c r="D23" s="34"/>
      <c r="E23" s="34"/>
      <c r="F23" s="34"/>
      <c r="G23" s="34"/>
    </row>
    <row r="24" spans="1:7" x14ac:dyDescent="0.2">
      <c r="A24" s="324">
        <f t="shared" si="1"/>
        <v>15</v>
      </c>
      <c r="B24" s="33" t="s">
        <v>796</v>
      </c>
      <c r="C24" s="324">
        <v>16</v>
      </c>
      <c r="D24" s="34"/>
      <c r="E24" s="34"/>
      <c r="F24" s="34"/>
      <c r="G24" s="34"/>
    </row>
    <row r="25" spans="1:7" x14ac:dyDescent="0.2">
      <c r="A25" s="324">
        <f t="shared" si="1"/>
        <v>16</v>
      </c>
      <c r="B25" s="33" t="s">
        <v>796</v>
      </c>
      <c r="C25" s="324">
        <v>17</v>
      </c>
      <c r="D25" s="34"/>
      <c r="E25" s="34"/>
      <c r="F25" s="34"/>
      <c r="G25" s="34"/>
    </row>
    <row r="26" spans="1:7" x14ac:dyDescent="0.2">
      <c r="A26" s="324">
        <f t="shared" si="1"/>
        <v>17</v>
      </c>
      <c r="B26" s="33" t="s">
        <v>796</v>
      </c>
      <c r="C26" s="324">
        <v>18</v>
      </c>
      <c r="D26" s="34"/>
      <c r="E26" s="34"/>
      <c r="F26" s="34"/>
      <c r="G26" s="34"/>
    </row>
    <row r="27" spans="1:7" x14ac:dyDescent="0.2">
      <c r="A27" s="324">
        <f t="shared" si="1"/>
        <v>18</v>
      </c>
      <c r="B27" s="33" t="s">
        <v>796</v>
      </c>
      <c r="C27" s="324">
        <v>19</v>
      </c>
      <c r="D27" s="34"/>
      <c r="E27" s="34"/>
      <c r="F27" s="34"/>
      <c r="G27" s="34"/>
    </row>
    <row r="28" spans="1:7" x14ac:dyDescent="0.2">
      <c r="A28" s="324">
        <f t="shared" si="1"/>
        <v>19</v>
      </c>
      <c r="B28" s="33" t="s">
        <v>796</v>
      </c>
      <c r="C28" s="324">
        <v>20</v>
      </c>
      <c r="D28" s="34"/>
      <c r="E28" s="34"/>
      <c r="F28" s="34"/>
      <c r="G28" s="34"/>
    </row>
    <row r="29" spans="1:7" x14ac:dyDescent="0.2">
      <c r="A29" s="325">
        <f t="shared" si="1"/>
        <v>20</v>
      </c>
      <c r="B29" s="35" t="s">
        <v>796</v>
      </c>
      <c r="C29" s="325">
        <v>21</v>
      </c>
      <c r="D29" s="36"/>
      <c r="E29" s="36"/>
      <c r="F29" s="36"/>
      <c r="G29" s="36"/>
    </row>
    <row r="30" spans="1:7" x14ac:dyDescent="0.2">
      <c r="A30" s="37"/>
      <c r="B30" s="38"/>
      <c r="C30" s="37"/>
      <c r="D30" s="39"/>
      <c r="E30" s="39"/>
      <c r="F30" s="39"/>
      <c r="G30" s="39"/>
    </row>
    <row r="31" spans="1:7" x14ac:dyDescent="0.2">
      <c r="A31" s="37"/>
      <c r="B31" s="37"/>
      <c r="C31" s="37"/>
      <c r="D31" s="40"/>
      <c r="E31" s="40"/>
      <c r="F31" s="40"/>
      <c r="G31" s="40"/>
    </row>
    <row r="32" spans="1:7" x14ac:dyDescent="0.2">
      <c r="A32" s="41"/>
      <c r="B32" s="42"/>
      <c r="C32" s="42"/>
      <c r="D32" s="43"/>
      <c r="E32" s="43"/>
      <c r="F32" s="44"/>
      <c r="G32" s="44"/>
    </row>
    <row r="33" spans="1:7" x14ac:dyDescent="0.2">
      <c r="A33" s="41"/>
      <c r="B33" s="45"/>
      <c r="C33" s="45"/>
      <c r="D33" s="46"/>
      <c r="E33" s="46"/>
      <c r="F33" s="44"/>
      <c r="G33" s="44"/>
    </row>
    <row r="34" spans="1:7" x14ac:dyDescent="0.2">
      <c r="A34" s="37"/>
      <c r="B34" s="45"/>
      <c r="C34" s="45"/>
      <c r="D34" s="46"/>
      <c r="E34" s="46"/>
      <c r="F34" s="47"/>
      <c r="G34" s="47"/>
    </row>
    <row r="35" spans="1:7" x14ac:dyDescent="0.2">
      <c r="A35" s="41"/>
      <c r="B35" s="45"/>
      <c r="C35" s="45"/>
      <c r="D35" s="46"/>
      <c r="E35" s="46"/>
      <c r="F35" s="44"/>
      <c r="G35" s="44"/>
    </row>
    <row r="36" spans="1:7" x14ac:dyDescent="0.2">
      <c r="A36" s="41"/>
      <c r="B36" s="45"/>
      <c r="C36" s="45"/>
      <c r="D36" s="46"/>
      <c r="E36" s="46"/>
      <c r="F36" s="44"/>
      <c r="G36" s="44"/>
    </row>
    <row r="37" spans="1:7" x14ac:dyDescent="0.2">
      <c r="A37" s="48"/>
      <c r="B37" s="45"/>
      <c r="C37" s="45"/>
      <c r="D37" s="46"/>
      <c r="E37" s="46"/>
      <c r="F37" s="40"/>
      <c r="G37" s="40"/>
    </row>
    <row r="38" spans="1:7" x14ac:dyDescent="0.2">
      <c r="A38" s="38"/>
      <c r="B38" s="45"/>
      <c r="C38" s="45"/>
      <c r="D38" s="46"/>
      <c r="E38" s="46"/>
      <c r="F38" s="40"/>
      <c r="G38" s="40"/>
    </row>
    <row r="39" spans="1:7" x14ac:dyDescent="0.2">
      <c r="A39" s="38"/>
      <c r="B39" s="45"/>
      <c r="C39" s="45"/>
      <c r="D39" s="46"/>
      <c r="E39" s="46"/>
      <c r="F39" s="40"/>
      <c r="G39" s="40"/>
    </row>
    <row r="40" spans="1:7" x14ac:dyDescent="0.2">
      <c r="A40" s="38"/>
      <c r="B40" s="45"/>
      <c r="C40" s="45"/>
      <c r="D40" s="46"/>
      <c r="E40" s="46"/>
      <c r="F40" s="40"/>
      <c r="G40" s="40"/>
    </row>
    <row r="41" spans="1:7" x14ac:dyDescent="0.2">
      <c r="A41" s="38"/>
      <c r="B41" s="45"/>
      <c r="C41" s="45"/>
      <c r="D41" s="46"/>
      <c r="E41" s="46"/>
      <c r="F41" s="46"/>
      <c r="G41" s="46"/>
    </row>
    <row r="42" spans="1:7" x14ac:dyDescent="0.2">
      <c r="A42" s="38"/>
      <c r="B42" s="38"/>
      <c r="C42" s="37"/>
      <c r="D42" s="40"/>
      <c r="E42" s="40"/>
      <c r="F42" s="40"/>
      <c r="G42" s="40"/>
    </row>
    <row r="43" spans="1:7" x14ac:dyDescent="0.2">
      <c r="A43" s="38"/>
      <c r="B43" s="38"/>
      <c r="C43" s="37"/>
      <c r="D43" s="40"/>
      <c r="E43" s="40"/>
      <c r="F43" s="40"/>
      <c r="G43" s="40"/>
    </row>
    <row r="44" spans="1:7" x14ac:dyDescent="0.2">
      <c r="A44" s="38"/>
      <c r="B44" s="38"/>
      <c r="C44" s="37"/>
      <c r="D44" s="40"/>
      <c r="E44" s="40"/>
      <c r="F44" s="40"/>
      <c r="G44" s="40"/>
    </row>
    <row r="45" spans="1:7" x14ac:dyDescent="0.2">
      <c r="A45" s="38"/>
      <c r="B45" s="38"/>
      <c r="C45" s="37"/>
      <c r="D45" s="40"/>
      <c r="E45" s="40"/>
      <c r="F45" s="40"/>
      <c r="G45" s="40"/>
    </row>
    <row r="46" spans="1:7" x14ac:dyDescent="0.2">
      <c r="A46" s="38"/>
      <c r="B46" s="38"/>
      <c r="C46" s="37"/>
      <c r="D46" s="40"/>
      <c r="E46" s="40"/>
      <c r="F46" s="40"/>
      <c r="G46" s="40"/>
    </row>
    <row r="47" spans="1:7" x14ac:dyDescent="0.2">
      <c r="A47" s="38"/>
      <c r="B47" s="38"/>
      <c r="C47" s="37"/>
      <c r="D47" s="40"/>
      <c r="E47" s="40"/>
      <c r="F47" s="40"/>
      <c r="G47" s="40"/>
    </row>
    <row r="48" spans="1:7" x14ac:dyDescent="0.2">
      <c r="A48" s="38"/>
      <c r="B48" s="38"/>
      <c r="C48" s="37"/>
      <c r="D48" s="40"/>
      <c r="E48" s="40"/>
      <c r="F48" s="40"/>
      <c r="G48" s="40"/>
    </row>
    <row r="49" spans="1:7" x14ac:dyDescent="0.2">
      <c r="A49" s="38"/>
      <c r="B49" s="38"/>
      <c r="C49" s="37"/>
      <c r="D49" s="40"/>
      <c r="E49" s="40"/>
      <c r="F49" s="40"/>
      <c r="G49" s="40"/>
    </row>
    <row r="50" spans="1:7" x14ac:dyDescent="0.2">
      <c r="A50" s="38"/>
      <c r="B50" s="38"/>
      <c r="C50" s="37"/>
      <c r="D50" s="40"/>
      <c r="E50" s="40"/>
      <c r="F50" s="40"/>
      <c r="G50" s="40"/>
    </row>
    <row r="51" spans="1:7" x14ac:dyDescent="0.2">
      <c r="A51" s="38"/>
      <c r="B51" s="38"/>
      <c r="C51" s="37"/>
      <c r="D51" s="40"/>
      <c r="E51" s="40"/>
      <c r="F51" s="40"/>
      <c r="G51" s="40"/>
    </row>
    <row r="52" spans="1:7" x14ac:dyDescent="0.2">
      <c r="A52" s="38"/>
      <c r="B52" s="45"/>
      <c r="C52" s="45"/>
      <c r="D52" s="46"/>
      <c r="E52" s="46"/>
      <c r="F52" s="40"/>
      <c r="G52" s="40"/>
    </row>
    <row r="53" spans="1:7" x14ac:dyDescent="0.2">
      <c r="A53" s="38"/>
      <c r="B53" s="45"/>
      <c r="C53" s="45"/>
      <c r="D53" s="46"/>
      <c r="E53" s="46"/>
      <c r="F53" s="40"/>
      <c r="G53" s="40"/>
    </row>
    <row r="54" spans="1:7" x14ac:dyDescent="0.2">
      <c r="A54" s="38"/>
      <c r="B54" s="45"/>
      <c r="C54" s="45"/>
      <c r="D54" s="46"/>
      <c r="E54" s="46"/>
      <c r="F54" s="40"/>
      <c r="G54" s="40"/>
    </row>
    <row r="55" spans="1:7" x14ac:dyDescent="0.2">
      <c r="A55" s="38"/>
      <c r="B55" s="45"/>
      <c r="C55" s="45"/>
      <c r="D55" s="46"/>
      <c r="E55" s="46"/>
      <c r="F55" s="40"/>
      <c r="G55" s="40"/>
    </row>
    <row r="56" spans="1:7" x14ac:dyDescent="0.2">
      <c r="A56" s="38"/>
      <c r="B56" s="45"/>
      <c r="C56" s="45"/>
      <c r="D56" s="46"/>
      <c r="E56" s="46"/>
      <c r="F56" s="40"/>
      <c r="G56" s="40"/>
    </row>
    <row r="57" spans="1:7" x14ac:dyDescent="0.2">
      <c r="A57" s="38"/>
      <c r="B57" s="45"/>
      <c r="C57" s="45"/>
      <c r="D57" s="46"/>
      <c r="E57" s="46"/>
      <c r="F57" s="40"/>
      <c r="G57" s="40"/>
    </row>
    <row r="58" spans="1:7" x14ac:dyDescent="0.2">
      <c r="A58" s="38"/>
      <c r="B58" s="45"/>
      <c r="C58" s="45"/>
      <c r="D58" s="46"/>
      <c r="E58" s="46"/>
      <c r="F58" s="40"/>
      <c r="G58" s="40"/>
    </row>
    <row r="59" spans="1:7" x14ac:dyDescent="0.2">
      <c r="A59" s="38"/>
      <c r="B59" s="45"/>
      <c r="C59" s="45"/>
      <c r="D59" s="46"/>
      <c r="E59" s="46"/>
      <c r="F59" s="40"/>
      <c r="G59" s="40"/>
    </row>
    <row r="60" spans="1:7" x14ac:dyDescent="0.2">
      <c r="A60" s="38"/>
      <c r="B60" s="45"/>
      <c r="C60" s="45"/>
      <c r="D60" s="46"/>
      <c r="E60" s="46"/>
      <c r="F60" s="40"/>
      <c r="G60" s="40"/>
    </row>
    <row r="63" spans="1:7" x14ac:dyDescent="0.2">
      <c r="B63" s="6" t="s">
        <v>398</v>
      </c>
      <c r="C63" s="273"/>
      <c r="D63" s="8"/>
      <c r="E63" s="8"/>
    </row>
    <row r="64" spans="1:7" x14ac:dyDescent="0.2">
      <c r="B64" s="9"/>
      <c r="C64" s="273"/>
      <c r="D64" s="8"/>
      <c r="E64" s="8"/>
    </row>
    <row r="65" spans="2:5" x14ac:dyDescent="0.2">
      <c r="B65" s="9" t="s">
        <v>399</v>
      </c>
      <c r="C65" s="273"/>
      <c r="D65" s="8"/>
      <c r="E65" s="8"/>
    </row>
    <row r="66" spans="2:5" x14ac:dyDescent="0.2">
      <c r="B66" s="9"/>
      <c r="C66" s="273"/>
      <c r="D66" s="8"/>
      <c r="E66" s="8"/>
    </row>
    <row r="67" spans="2:5" x14ac:dyDescent="0.2">
      <c r="B67" s="10" t="s">
        <v>400</v>
      </c>
      <c r="C67" s="479" t="s">
        <v>401</v>
      </c>
      <c r="D67" s="479"/>
      <c r="E67" s="8" t="s">
        <v>402</v>
      </c>
    </row>
    <row r="68" spans="2:5" x14ac:dyDescent="0.2">
      <c r="B68" s="9"/>
      <c r="C68" s="479"/>
      <c r="D68" s="479"/>
      <c r="E68" s="8"/>
    </row>
    <row r="69" spans="2:5" x14ac:dyDescent="0.2">
      <c r="B69" s="10" t="s">
        <v>403</v>
      </c>
      <c r="C69" s="479" t="s">
        <v>404</v>
      </c>
      <c r="D69" s="479"/>
      <c r="E69" s="8" t="s">
        <v>405</v>
      </c>
    </row>
    <row r="70" spans="2:5" x14ac:dyDescent="0.2">
      <c r="B70" s="9"/>
      <c r="C70" s="479"/>
      <c r="D70" s="479"/>
      <c r="E70" s="8"/>
    </row>
    <row r="71" spans="2:5" x14ac:dyDescent="0.2">
      <c r="B71" s="10" t="s">
        <v>406</v>
      </c>
      <c r="C71" s="479" t="s">
        <v>401</v>
      </c>
      <c r="D71" s="479"/>
      <c r="E71" s="8" t="s">
        <v>405</v>
      </c>
    </row>
  </sheetData>
  <sheetProtection password="CA9F" sheet="1" objects="1" scenarios="1"/>
  <mergeCells count="9">
    <mergeCell ref="C71:D71"/>
    <mergeCell ref="A3:G3"/>
    <mergeCell ref="A5:D5"/>
    <mergeCell ref="F5:G5"/>
    <mergeCell ref="D1:G2"/>
    <mergeCell ref="C67:D67"/>
    <mergeCell ref="C68:D68"/>
    <mergeCell ref="C69:D69"/>
    <mergeCell ref="C70:D70"/>
  </mergeCells>
  <dataValidations count="2">
    <dataValidation type="whole" allowBlank="1" showInputMessage="1" showErrorMessage="1" sqref="F6:G6" xr:uid="{420E64CA-D214-45F0-9DCC-DF9F3E7175B0}">
      <formula1>1</formula1>
      <formula2>100000000000</formula2>
    </dataValidation>
    <dataValidation type="decimal" allowBlank="1" showInputMessage="1" showErrorMessage="1" sqref="E10:G30" xr:uid="{40AE1C12-8CE0-4F93-9E4E-68E03FECF247}">
      <formula1>0</formula1>
      <formula2>1E+38</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040"/>
  <sheetViews>
    <sheetView zoomScaleNormal="100" zoomScalePageLayoutView="60" workbookViewId="0">
      <selection activeCell="E22" sqref="E22"/>
    </sheetView>
  </sheetViews>
  <sheetFormatPr defaultColWidth="15.140625" defaultRowHeight="12.75" x14ac:dyDescent="0.2"/>
  <cols>
    <col min="1" max="1" width="4.140625" style="477" customWidth="1"/>
    <col min="2" max="2" width="43" style="478" bestFit="1" customWidth="1"/>
    <col min="3" max="3" width="16" style="459" customWidth="1"/>
    <col min="4" max="4" width="14.7109375" style="459" customWidth="1"/>
    <col min="5" max="8" width="20.140625" style="459" customWidth="1"/>
    <col min="9" max="9" width="14.7109375" style="459" customWidth="1"/>
    <col min="10" max="10" width="22.5703125" style="459" customWidth="1"/>
    <col min="11" max="11" width="27.28515625" style="459" customWidth="1"/>
    <col min="12" max="25" width="7.42578125" style="459" customWidth="1"/>
    <col min="26" max="16384" width="15.140625" style="459"/>
  </cols>
  <sheetData>
    <row r="1" spans="1:27" ht="12.75" customHeight="1" x14ac:dyDescent="0.2">
      <c r="A1" s="49"/>
      <c r="B1" s="9"/>
      <c r="C1" s="8"/>
      <c r="D1" s="8"/>
      <c r="E1" s="8"/>
      <c r="F1" s="503" t="s">
        <v>797</v>
      </c>
      <c r="G1" s="495"/>
      <c r="H1" s="495"/>
      <c r="I1" s="495"/>
      <c r="J1" s="495"/>
      <c r="K1" s="495"/>
      <c r="L1" s="8"/>
      <c r="M1" s="8"/>
      <c r="N1" s="8"/>
      <c r="O1" s="8"/>
      <c r="P1" s="8"/>
      <c r="Q1" s="8"/>
      <c r="R1" s="8"/>
      <c r="S1" s="8"/>
      <c r="T1" s="8"/>
      <c r="U1" s="8"/>
      <c r="V1" s="8"/>
      <c r="W1" s="8"/>
      <c r="X1" s="8"/>
      <c r="Y1" s="8"/>
    </row>
    <row r="2" spans="1:27" ht="12.75" customHeight="1" x14ac:dyDescent="0.2">
      <c r="A2" s="49"/>
      <c r="B2" s="9"/>
      <c r="C2" s="8"/>
      <c r="D2" s="8"/>
      <c r="E2" s="8"/>
      <c r="F2" s="495"/>
      <c r="G2" s="495"/>
      <c r="H2" s="495"/>
      <c r="I2" s="495"/>
      <c r="J2" s="495"/>
      <c r="K2" s="495"/>
      <c r="L2" s="8"/>
      <c r="M2" s="8"/>
      <c r="N2" s="8"/>
      <c r="O2" s="8"/>
      <c r="P2" s="8"/>
      <c r="Q2" s="8"/>
      <c r="R2" s="8"/>
      <c r="S2" s="8"/>
      <c r="T2" s="8"/>
      <c r="U2" s="8"/>
      <c r="V2" s="8"/>
      <c r="W2" s="8"/>
      <c r="X2" s="8"/>
      <c r="Y2" s="8"/>
    </row>
    <row r="3" spans="1:27" ht="12.75" customHeight="1" x14ac:dyDescent="0.2">
      <c r="A3" s="49"/>
      <c r="B3" s="9"/>
      <c r="C3" s="8"/>
      <c r="D3" s="8"/>
      <c r="E3" s="8"/>
      <c r="F3" s="495"/>
      <c r="G3" s="495"/>
      <c r="H3" s="495"/>
      <c r="I3" s="495"/>
      <c r="J3" s="495"/>
      <c r="K3" s="495"/>
      <c r="L3" s="8"/>
      <c r="M3" s="8"/>
      <c r="N3" s="8"/>
      <c r="O3" s="8"/>
      <c r="P3" s="8"/>
      <c r="Q3" s="8"/>
      <c r="R3" s="8"/>
      <c r="S3" s="8"/>
      <c r="T3" s="8"/>
      <c r="U3" s="8"/>
      <c r="V3" s="8"/>
      <c r="W3" s="8"/>
      <c r="X3" s="8"/>
      <c r="Y3" s="8"/>
    </row>
    <row r="4" spans="1:27" ht="12.75" customHeight="1" x14ac:dyDescent="0.2">
      <c r="A4" s="504" t="s">
        <v>798</v>
      </c>
      <c r="B4" s="495"/>
      <c r="C4" s="495"/>
      <c r="D4" s="495"/>
      <c r="E4" s="495"/>
      <c r="F4" s="495"/>
      <c r="G4" s="495"/>
      <c r="H4" s="495"/>
      <c r="I4" s="495"/>
      <c r="J4" s="495"/>
      <c r="K4" s="495"/>
      <c r="L4" s="8"/>
      <c r="M4" s="8"/>
      <c r="N4" s="8"/>
      <c r="O4" s="8"/>
      <c r="P4" s="8"/>
      <c r="Q4" s="8"/>
      <c r="R4" s="8"/>
      <c r="S4" s="8"/>
      <c r="T4" s="8"/>
      <c r="U4" s="8"/>
      <c r="V4" s="8"/>
      <c r="W4" s="8"/>
      <c r="X4" s="8"/>
      <c r="Y4" s="8"/>
    </row>
    <row r="5" spans="1:27" ht="12.75" customHeight="1" x14ac:dyDescent="0.2">
      <c r="A5" s="460"/>
      <c r="B5" s="458"/>
      <c r="C5" s="458"/>
      <c r="D5" s="8"/>
      <c r="E5" s="8"/>
      <c r="F5" s="8"/>
      <c r="G5" s="8"/>
      <c r="H5" s="8"/>
      <c r="I5" s="8"/>
      <c r="J5" s="8"/>
      <c r="K5" s="8"/>
      <c r="L5" s="8"/>
      <c r="M5" s="8"/>
      <c r="N5" s="8"/>
      <c r="O5" s="8"/>
      <c r="P5" s="8"/>
      <c r="Q5" s="8"/>
      <c r="R5" s="8"/>
      <c r="S5" s="8"/>
      <c r="T5" s="8"/>
      <c r="U5" s="8"/>
      <c r="V5" s="8"/>
      <c r="W5" s="8"/>
      <c r="X5" s="8"/>
      <c r="Y5" s="8"/>
    </row>
    <row r="6" spans="1:27" ht="15.75" customHeight="1" x14ac:dyDescent="0.25">
      <c r="A6" s="505" t="str">
        <f>+[1]i.04108!A7</f>
        <v>Даатгагчийн нэр:</v>
      </c>
      <c r="B6" s="506"/>
      <c r="C6" s="506"/>
      <c r="D6" s="506"/>
      <c r="H6" s="461"/>
      <c r="I6" s="515" t="str">
        <f>+[1]i.04108!F7</f>
        <v>..... оны .... сарын ...-ны өдөр</v>
      </c>
      <c r="J6" s="515"/>
      <c r="K6" s="515"/>
      <c r="L6" s="8"/>
      <c r="M6" s="494"/>
      <c r="N6" s="495"/>
      <c r="O6" s="495"/>
      <c r="P6" s="495"/>
      <c r="Q6" s="462"/>
      <c r="R6" s="8"/>
      <c r="S6" s="8"/>
      <c r="T6" s="8"/>
      <c r="U6" s="8"/>
      <c r="V6" s="8"/>
      <c r="W6" s="8"/>
      <c r="X6" s="8"/>
      <c r="Y6" s="8"/>
      <c r="Z6" s="8"/>
      <c r="AA6" s="8"/>
    </row>
    <row r="7" spans="1:27" ht="12.75" customHeight="1" x14ac:dyDescent="0.2">
      <c r="A7" s="462"/>
      <c r="B7" s="8"/>
      <c r="C7" s="205"/>
      <c r="D7" s="8"/>
      <c r="E7" s="8"/>
      <c r="H7" s="8"/>
      <c r="I7" s="8"/>
      <c r="J7" s="496" t="s">
        <v>271</v>
      </c>
      <c r="K7" s="495"/>
      <c r="L7" s="8"/>
      <c r="M7" s="8"/>
      <c r="N7" s="8"/>
      <c r="Q7" s="8"/>
      <c r="R7" s="8"/>
      <c r="S7" s="8"/>
      <c r="T7" s="8"/>
      <c r="U7" s="8"/>
      <c r="V7" s="8"/>
      <c r="W7" s="8"/>
      <c r="X7" s="8"/>
      <c r="Y7" s="8"/>
      <c r="Z7" s="8"/>
      <c r="AA7" s="8"/>
    </row>
    <row r="8" spans="1:27" ht="12" customHeight="1" x14ac:dyDescent="0.25">
      <c r="A8" s="507" t="s">
        <v>407</v>
      </c>
      <c r="B8" s="510" t="s">
        <v>799</v>
      </c>
      <c r="C8" s="510" t="s">
        <v>800</v>
      </c>
      <c r="D8" s="514" t="s">
        <v>492</v>
      </c>
      <c r="E8" s="499"/>
      <c r="F8" s="499"/>
      <c r="G8" s="499"/>
      <c r="H8" s="499"/>
      <c r="I8" s="499"/>
      <c r="J8" s="500"/>
      <c r="K8" s="510" t="s">
        <v>119</v>
      </c>
      <c r="L8" s="366"/>
      <c r="M8" s="366"/>
      <c r="N8" s="366"/>
      <c r="O8" s="366"/>
      <c r="P8" s="366"/>
      <c r="Q8" s="366"/>
      <c r="R8" s="366"/>
      <c r="S8" s="366"/>
      <c r="T8" s="366"/>
      <c r="U8" s="366"/>
      <c r="V8" s="366"/>
      <c r="W8" s="366"/>
      <c r="X8" s="366"/>
      <c r="Y8" s="366"/>
    </row>
    <row r="9" spans="1:27" ht="13.5" customHeight="1" x14ac:dyDescent="0.25">
      <c r="A9" s="508"/>
      <c r="B9" s="511"/>
      <c r="C9" s="513"/>
      <c r="D9" s="501" t="s">
        <v>801</v>
      </c>
      <c r="E9" s="497" t="s">
        <v>657</v>
      </c>
      <c r="F9" s="498"/>
      <c r="G9" s="499"/>
      <c r="H9" s="499"/>
      <c r="I9" s="500"/>
      <c r="J9" s="501" t="s">
        <v>802</v>
      </c>
      <c r="K9" s="513"/>
      <c r="L9" s="366"/>
      <c r="M9" s="366"/>
      <c r="N9" s="366"/>
      <c r="O9" s="366"/>
      <c r="P9" s="366"/>
      <c r="Q9" s="366"/>
      <c r="R9" s="366"/>
      <c r="S9" s="366"/>
      <c r="T9" s="366"/>
      <c r="U9" s="366"/>
      <c r="V9" s="366"/>
      <c r="W9" s="366"/>
      <c r="X9" s="366"/>
      <c r="Y9" s="366"/>
    </row>
    <row r="10" spans="1:27" ht="38.25" x14ac:dyDescent="0.2">
      <c r="A10" s="509"/>
      <c r="B10" s="512"/>
      <c r="C10" s="502"/>
      <c r="D10" s="502"/>
      <c r="E10" s="50" t="s">
        <v>803</v>
      </c>
      <c r="F10" s="51" t="s">
        <v>118</v>
      </c>
      <c r="G10" s="52" t="s">
        <v>804</v>
      </c>
      <c r="H10" s="53" t="s">
        <v>805</v>
      </c>
      <c r="I10" s="53" t="s">
        <v>215</v>
      </c>
      <c r="J10" s="502"/>
      <c r="K10" s="502"/>
      <c r="L10" s="366"/>
      <c r="M10" s="366"/>
      <c r="N10" s="366"/>
      <c r="O10" s="366"/>
      <c r="P10" s="366"/>
      <c r="Q10" s="366"/>
      <c r="R10" s="366"/>
      <c r="S10" s="366"/>
      <c r="T10" s="366"/>
      <c r="U10" s="366"/>
      <c r="V10" s="366"/>
      <c r="W10" s="366"/>
      <c r="X10" s="366"/>
      <c r="Y10" s="366"/>
    </row>
    <row r="11" spans="1:27" s="463" customFormat="1" x14ac:dyDescent="0.2">
      <c r="A11" s="54" t="s">
        <v>275</v>
      </c>
      <c r="B11" s="55" t="s">
        <v>276</v>
      </c>
      <c r="C11" s="56">
        <v>1</v>
      </c>
      <c r="D11" s="55">
        <v>2</v>
      </c>
      <c r="E11" s="57">
        <v>3</v>
      </c>
      <c r="F11" s="58">
        <v>4</v>
      </c>
      <c r="G11" s="59">
        <v>5</v>
      </c>
      <c r="H11" s="28">
        <v>6</v>
      </c>
      <c r="I11" s="28">
        <v>7</v>
      </c>
      <c r="J11" s="55">
        <v>8</v>
      </c>
      <c r="K11" s="55">
        <v>9</v>
      </c>
      <c r="L11" s="457"/>
      <c r="M11" s="457"/>
      <c r="N11" s="457"/>
      <c r="O11" s="457"/>
      <c r="P11" s="457"/>
      <c r="Q11" s="457"/>
      <c r="R11" s="457"/>
      <c r="S11" s="457"/>
      <c r="T11" s="457"/>
      <c r="U11" s="457"/>
      <c r="V11" s="457"/>
      <c r="W11" s="457"/>
      <c r="X11" s="457"/>
      <c r="Y11" s="457"/>
    </row>
    <row r="12" spans="1:27" ht="39" customHeight="1" x14ac:dyDescent="0.2">
      <c r="A12" s="60" t="s">
        <v>605</v>
      </c>
      <c r="B12" s="61" t="s">
        <v>806</v>
      </c>
      <c r="C12" s="464">
        <f>SUM(C13:INDEX(C:C,ROWS(C:C)))</f>
        <v>0</v>
      </c>
      <c r="D12" s="464">
        <f>SUM(D13:INDEX(D:D,ROWS(D:D)))</f>
        <v>0</v>
      </c>
      <c r="E12" s="464">
        <f>SUM(E13:INDEX(E:E,ROWS(E:E)))</f>
        <v>0</v>
      </c>
      <c r="F12" s="464">
        <f>SUM(F13:INDEX(F:F,ROWS(F:F)))</f>
        <v>0</v>
      </c>
      <c r="G12" s="464">
        <f>SUM(G13:INDEX(G:G,ROWS(G:G)))</f>
        <v>0</v>
      </c>
      <c r="H12" s="464">
        <f>SUM(H13:INDEX(H:H,ROWS(H:H)))</f>
        <v>0</v>
      </c>
      <c r="I12" s="464">
        <f>SUM(I13:INDEX(I:I,ROWS(I:I)))</f>
        <v>0</v>
      </c>
      <c r="J12" s="464">
        <f>SUM(J13:INDEX(J:J,ROWS(J:J)))</f>
        <v>0</v>
      </c>
      <c r="K12" s="464">
        <f>SUM(K13:INDEX(K:K,ROWS(K:K)))</f>
        <v>0</v>
      </c>
      <c r="L12" s="8"/>
      <c r="M12" s="8"/>
      <c r="N12" s="8"/>
      <c r="O12" s="8"/>
      <c r="P12" s="8"/>
      <c r="Q12" s="8"/>
      <c r="R12" s="8"/>
      <c r="S12" s="8"/>
      <c r="T12" s="8"/>
      <c r="U12" s="8"/>
      <c r="V12" s="8"/>
      <c r="W12" s="8"/>
      <c r="X12" s="8"/>
      <c r="Y12" s="8"/>
    </row>
    <row r="13" spans="1:27" ht="12.75" customHeight="1" x14ac:dyDescent="0.2">
      <c r="A13" s="327" t="s">
        <v>446</v>
      </c>
      <c r="B13" s="465" t="s">
        <v>1068</v>
      </c>
      <c r="C13" s="466"/>
      <c r="D13" s="467"/>
      <c r="E13" s="468"/>
      <c r="F13" s="468"/>
      <c r="G13" s="468"/>
      <c r="H13" s="468"/>
      <c r="I13" s="468"/>
      <c r="J13" s="469">
        <f>SUM(D13,E13,G13:I13)</f>
        <v>0</v>
      </c>
      <c r="K13" s="468"/>
      <c r="L13" s="8"/>
      <c r="M13" s="8"/>
      <c r="N13" s="8"/>
      <c r="O13" s="8"/>
      <c r="P13" s="8"/>
      <c r="Q13" s="8"/>
      <c r="R13" s="8"/>
      <c r="S13" s="8"/>
      <c r="T13" s="8"/>
      <c r="U13" s="8"/>
      <c r="V13" s="8"/>
      <c r="W13" s="8"/>
      <c r="X13" s="8"/>
      <c r="Y13" s="8"/>
    </row>
    <row r="14" spans="1:27" ht="12.75" customHeight="1" x14ac:dyDescent="0.2">
      <c r="A14" s="327" t="s">
        <v>553</v>
      </c>
      <c r="B14" s="465" t="s">
        <v>1069</v>
      </c>
      <c r="C14" s="466"/>
      <c r="D14" s="467"/>
      <c r="E14" s="468"/>
      <c r="F14" s="468"/>
      <c r="G14" s="468"/>
      <c r="H14" s="468"/>
      <c r="I14" s="468"/>
      <c r="J14" s="469">
        <f>SUM(D14,E14,G14:I14)</f>
        <v>0</v>
      </c>
      <c r="K14" s="468"/>
      <c r="L14" s="8"/>
      <c r="M14" s="8"/>
      <c r="N14" s="8"/>
      <c r="O14" s="8"/>
      <c r="P14" s="8"/>
      <c r="Q14" s="8"/>
      <c r="R14" s="8"/>
      <c r="S14" s="8"/>
      <c r="T14" s="8"/>
      <c r="U14" s="8"/>
      <c r="V14" s="8"/>
      <c r="W14" s="8"/>
      <c r="X14" s="8"/>
      <c r="Y14" s="8"/>
    </row>
    <row r="15" spans="1:27" ht="15" x14ac:dyDescent="0.2">
      <c r="A15" s="327" t="s">
        <v>554</v>
      </c>
      <c r="B15" s="465" t="s">
        <v>1070</v>
      </c>
      <c r="C15" s="466"/>
      <c r="D15" s="467"/>
      <c r="E15" s="468"/>
      <c r="F15" s="468"/>
      <c r="G15" s="468"/>
      <c r="H15" s="468"/>
      <c r="I15" s="468"/>
      <c r="J15" s="469">
        <f t="shared" ref="J15:J73" si="0">SUM(D15,E15,G15:I15)</f>
        <v>0</v>
      </c>
      <c r="K15" s="468"/>
      <c r="L15" s="8"/>
      <c r="M15" s="8"/>
      <c r="N15" s="8"/>
      <c r="O15" s="8"/>
      <c r="P15" s="8"/>
      <c r="Q15" s="8"/>
      <c r="R15" s="8"/>
      <c r="S15" s="8"/>
      <c r="T15" s="8"/>
      <c r="U15" s="8"/>
      <c r="V15" s="8"/>
      <c r="W15" s="8"/>
      <c r="X15" s="8"/>
      <c r="Y15" s="8"/>
    </row>
    <row r="16" spans="1:27" ht="15" x14ac:dyDescent="0.2">
      <c r="A16" s="327" t="s">
        <v>558</v>
      </c>
      <c r="B16" s="465" t="s">
        <v>1071</v>
      </c>
      <c r="C16" s="466"/>
      <c r="D16" s="467"/>
      <c r="E16" s="468"/>
      <c r="F16" s="468"/>
      <c r="G16" s="468"/>
      <c r="H16" s="468"/>
      <c r="I16" s="468"/>
      <c r="J16" s="469">
        <f t="shared" si="0"/>
        <v>0</v>
      </c>
      <c r="K16" s="468"/>
      <c r="L16" s="8"/>
      <c r="M16" s="8"/>
      <c r="N16" s="8"/>
      <c r="O16" s="8"/>
      <c r="P16" s="8"/>
      <c r="Q16" s="8"/>
      <c r="R16" s="8"/>
      <c r="S16" s="8"/>
      <c r="T16" s="8"/>
      <c r="U16" s="8"/>
      <c r="V16" s="8"/>
      <c r="W16" s="8"/>
      <c r="X16" s="8"/>
      <c r="Y16" s="8"/>
    </row>
    <row r="17" spans="1:25" ht="15" x14ac:dyDescent="0.2">
      <c r="A17" s="327" t="s">
        <v>562</v>
      </c>
      <c r="B17" s="465" t="s">
        <v>1072</v>
      </c>
      <c r="C17" s="466"/>
      <c r="D17" s="467"/>
      <c r="E17" s="468"/>
      <c r="F17" s="468"/>
      <c r="G17" s="468"/>
      <c r="H17" s="468"/>
      <c r="I17" s="468"/>
      <c r="J17" s="469">
        <f>SUM(D17,E17,G17:I17)</f>
        <v>0</v>
      </c>
      <c r="K17" s="468"/>
      <c r="L17" s="8"/>
      <c r="M17" s="8"/>
      <c r="N17" s="8"/>
      <c r="O17" s="8"/>
      <c r="P17" s="8"/>
      <c r="Q17" s="8"/>
      <c r="R17" s="8"/>
      <c r="S17" s="8"/>
      <c r="T17" s="8"/>
      <c r="U17" s="8"/>
      <c r="V17" s="8"/>
      <c r="W17" s="8"/>
      <c r="X17" s="8"/>
      <c r="Y17" s="8"/>
    </row>
    <row r="18" spans="1:25" ht="15" x14ac:dyDescent="0.2">
      <c r="A18" s="327" t="s">
        <v>563</v>
      </c>
      <c r="B18" s="465" t="s">
        <v>1073</v>
      </c>
      <c r="C18" s="466"/>
      <c r="D18" s="467"/>
      <c r="E18" s="468"/>
      <c r="F18" s="468"/>
      <c r="G18" s="468"/>
      <c r="H18" s="468"/>
      <c r="I18" s="468"/>
      <c r="J18" s="469">
        <f t="shared" si="0"/>
        <v>0</v>
      </c>
      <c r="K18" s="468"/>
      <c r="L18" s="8"/>
      <c r="M18" s="8"/>
      <c r="N18" s="8"/>
      <c r="O18" s="8"/>
      <c r="P18" s="8"/>
      <c r="Q18" s="8"/>
      <c r="R18" s="8"/>
      <c r="S18" s="8"/>
      <c r="T18" s="8"/>
      <c r="U18" s="8"/>
      <c r="V18" s="8"/>
      <c r="W18" s="8"/>
      <c r="X18" s="8"/>
      <c r="Y18" s="8"/>
    </row>
    <row r="19" spans="1:25" ht="15" x14ac:dyDescent="0.2">
      <c r="A19" s="327" t="s">
        <v>564</v>
      </c>
      <c r="B19" s="465" t="s">
        <v>1074</v>
      </c>
      <c r="C19" s="466"/>
      <c r="D19" s="467"/>
      <c r="E19" s="468"/>
      <c r="F19" s="468"/>
      <c r="G19" s="468"/>
      <c r="H19" s="468"/>
      <c r="I19" s="468"/>
      <c r="J19" s="469">
        <f t="shared" si="0"/>
        <v>0</v>
      </c>
      <c r="K19" s="468"/>
      <c r="L19" s="8"/>
      <c r="M19" s="8"/>
      <c r="N19" s="8"/>
      <c r="O19" s="8"/>
      <c r="P19" s="8"/>
      <c r="Q19" s="8"/>
      <c r="R19" s="8"/>
      <c r="S19" s="8"/>
      <c r="T19" s="8"/>
      <c r="U19" s="8"/>
      <c r="V19" s="8"/>
      <c r="W19" s="8"/>
      <c r="X19" s="8"/>
      <c r="Y19" s="8"/>
    </row>
    <row r="20" spans="1:25" ht="15" x14ac:dyDescent="0.2">
      <c r="A20" s="327" t="s">
        <v>565</v>
      </c>
      <c r="B20" s="465" t="s">
        <v>1075</v>
      </c>
      <c r="C20" s="466"/>
      <c r="D20" s="467"/>
      <c r="E20" s="468"/>
      <c r="F20" s="468"/>
      <c r="G20" s="468"/>
      <c r="H20" s="468"/>
      <c r="I20" s="468"/>
      <c r="J20" s="469">
        <f t="shared" si="0"/>
        <v>0</v>
      </c>
      <c r="K20" s="468"/>
      <c r="L20" s="8"/>
      <c r="M20" s="8"/>
      <c r="N20" s="8"/>
      <c r="O20" s="8"/>
      <c r="P20" s="8"/>
      <c r="Q20" s="8"/>
      <c r="R20" s="8"/>
      <c r="S20" s="8"/>
      <c r="T20" s="8"/>
      <c r="U20" s="8"/>
      <c r="V20" s="8"/>
      <c r="W20" s="8"/>
      <c r="X20" s="8"/>
      <c r="Y20" s="8"/>
    </row>
    <row r="21" spans="1:25" ht="15" x14ac:dyDescent="0.2">
      <c r="A21" s="327" t="s">
        <v>567</v>
      </c>
      <c r="B21" s="465" t="s">
        <v>1076</v>
      </c>
      <c r="C21" s="466"/>
      <c r="D21" s="467"/>
      <c r="E21" s="468"/>
      <c r="F21" s="468"/>
      <c r="G21" s="468"/>
      <c r="H21" s="468"/>
      <c r="I21" s="468"/>
      <c r="J21" s="469">
        <f t="shared" si="0"/>
        <v>0</v>
      </c>
      <c r="K21" s="468"/>
      <c r="L21" s="8"/>
      <c r="M21" s="8"/>
      <c r="N21" s="8"/>
      <c r="O21" s="8"/>
      <c r="P21" s="8"/>
      <c r="Q21" s="8"/>
      <c r="R21" s="8"/>
      <c r="S21" s="8"/>
      <c r="T21" s="8"/>
      <c r="U21" s="8"/>
      <c r="V21" s="8"/>
      <c r="W21" s="8"/>
      <c r="X21" s="8"/>
      <c r="Y21" s="8"/>
    </row>
    <row r="22" spans="1:25" ht="15" x14ac:dyDescent="0.2">
      <c r="A22" s="327" t="s">
        <v>569</v>
      </c>
      <c r="B22" s="465" t="s">
        <v>1077</v>
      </c>
      <c r="C22" s="466"/>
      <c r="D22" s="467"/>
      <c r="E22" s="468"/>
      <c r="F22" s="468"/>
      <c r="G22" s="468"/>
      <c r="H22" s="468"/>
      <c r="I22" s="468"/>
      <c r="J22" s="469">
        <f t="shared" si="0"/>
        <v>0</v>
      </c>
      <c r="K22" s="468"/>
      <c r="L22" s="8"/>
      <c r="M22" s="8"/>
      <c r="N22" s="8"/>
      <c r="O22" s="8"/>
      <c r="P22" s="8"/>
      <c r="Q22" s="8"/>
      <c r="R22" s="8"/>
      <c r="S22" s="8"/>
      <c r="T22" s="8"/>
      <c r="U22" s="8"/>
      <c r="V22" s="8"/>
      <c r="W22" s="8"/>
      <c r="X22" s="8"/>
      <c r="Y22" s="8"/>
    </row>
    <row r="23" spans="1:25" ht="15" x14ac:dyDescent="0.2">
      <c r="A23" s="327" t="s">
        <v>808</v>
      </c>
      <c r="B23" s="465" t="s">
        <v>1078</v>
      </c>
      <c r="C23" s="466"/>
      <c r="D23" s="467"/>
      <c r="E23" s="468"/>
      <c r="F23" s="468"/>
      <c r="G23" s="468"/>
      <c r="H23" s="468"/>
      <c r="I23" s="468"/>
      <c r="J23" s="469">
        <f t="shared" si="0"/>
        <v>0</v>
      </c>
      <c r="K23" s="468"/>
      <c r="L23" s="8"/>
      <c r="M23" s="8"/>
      <c r="N23" s="8"/>
      <c r="O23" s="8"/>
      <c r="P23" s="8"/>
      <c r="Q23" s="8"/>
      <c r="R23" s="8"/>
      <c r="S23" s="8"/>
      <c r="T23" s="8"/>
      <c r="U23" s="8"/>
      <c r="V23" s="8"/>
      <c r="W23" s="8"/>
      <c r="X23" s="8"/>
      <c r="Y23" s="8"/>
    </row>
    <row r="24" spans="1:25" ht="15" x14ac:dyDescent="0.2">
      <c r="A24" s="327" t="s">
        <v>809</v>
      </c>
      <c r="B24" s="465" t="s">
        <v>1079</v>
      </c>
      <c r="C24" s="466"/>
      <c r="D24" s="467"/>
      <c r="E24" s="468"/>
      <c r="F24" s="468"/>
      <c r="G24" s="468"/>
      <c r="H24" s="468"/>
      <c r="I24" s="468"/>
      <c r="J24" s="469">
        <f t="shared" si="0"/>
        <v>0</v>
      </c>
      <c r="K24" s="468"/>
      <c r="L24" s="8"/>
      <c r="M24" s="8"/>
      <c r="N24" s="8"/>
      <c r="O24" s="8"/>
      <c r="P24" s="8"/>
      <c r="Q24" s="8"/>
      <c r="R24" s="8"/>
      <c r="S24" s="8"/>
      <c r="T24" s="8"/>
      <c r="U24" s="8"/>
      <c r="V24" s="8"/>
      <c r="W24" s="8"/>
      <c r="X24" s="8"/>
      <c r="Y24" s="8"/>
    </row>
    <row r="25" spans="1:25" ht="15" x14ac:dyDescent="0.2">
      <c r="A25" s="327" t="s">
        <v>810</v>
      </c>
      <c r="B25" s="465" t="s">
        <v>1080</v>
      </c>
      <c r="C25" s="466"/>
      <c r="D25" s="467"/>
      <c r="E25" s="468"/>
      <c r="F25" s="468"/>
      <c r="G25" s="468"/>
      <c r="H25" s="468"/>
      <c r="I25" s="468"/>
      <c r="J25" s="469">
        <f t="shared" si="0"/>
        <v>0</v>
      </c>
      <c r="K25" s="468"/>
      <c r="L25" s="8"/>
      <c r="M25" s="8"/>
      <c r="N25" s="8"/>
      <c r="O25" s="8"/>
      <c r="P25" s="8"/>
      <c r="Q25" s="8"/>
      <c r="R25" s="8"/>
      <c r="S25" s="8"/>
      <c r="T25" s="8"/>
      <c r="U25" s="8"/>
      <c r="V25" s="8"/>
      <c r="W25" s="8"/>
      <c r="X25" s="8"/>
      <c r="Y25" s="8"/>
    </row>
    <row r="26" spans="1:25" ht="15" x14ac:dyDescent="0.2">
      <c r="A26" s="327" t="s">
        <v>811</v>
      </c>
      <c r="B26" s="465" t="s">
        <v>1081</v>
      </c>
      <c r="C26" s="466"/>
      <c r="D26" s="467"/>
      <c r="E26" s="468"/>
      <c r="F26" s="468"/>
      <c r="G26" s="468"/>
      <c r="H26" s="468"/>
      <c r="I26" s="468"/>
      <c r="J26" s="469">
        <f t="shared" si="0"/>
        <v>0</v>
      </c>
      <c r="K26" s="468"/>
      <c r="L26" s="8"/>
      <c r="M26" s="8"/>
      <c r="N26" s="8"/>
      <c r="O26" s="8"/>
      <c r="P26" s="8"/>
      <c r="Q26" s="8"/>
      <c r="R26" s="8"/>
      <c r="S26" s="8"/>
      <c r="T26" s="8"/>
      <c r="U26" s="8"/>
      <c r="V26" s="8"/>
      <c r="W26" s="8"/>
      <c r="X26" s="8"/>
      <c r="Y26" s="8"/>
    </row>
    <row r="27" spans="1:25" ht="15" x14ac:dyDescent="0.2">
      <c r="A27" s="327" t="s">
        <v>812</v>
      </c>
      <c r="B27" s="465" t="s">
        <v>1082</v>
      </c>
      <c r="C27" s="466"/>
      <c r="D27" s="467"/>
      <c r="E27" s="468"/>
      <c r="F27" s="468"/>
      <c r="G27" s="468"/>
      <c r="H27" s="468"/>
      <c r="I27" s="468"/>
      <c r="J27" s="469">
        <f t="shared" si="0"/>
        <v>0</v>
      </c>
      <c r="K27" s="468"/>
      <c r="L27" s="8"/>
      <c r="M27" s="8"/>
      <c r="N27" s="8"/>
      <c r="O27" s="8"/>
      <c r="P27" s="8"/>
      <c r="Q27" s="8"/>
      <c r="R27" s="8"/>
      <c r="S27" s="8"/>
      <c r="T27" s="8"/>
      <c r="U27" s="8"/>
      <c r="V27" s="8"/>
      <c r="W27" s="8"/>
      <c r="X27" s="8"/>
      <c r="Y27" s="8"/>
    </row>
    <row r="28" spans="1:25" ht="15" x14ac:dyDescent="0.2">
      <c r="A28" s="327" t="s">
        <v>813</v>
      </c>
      <c r="B28" s="465" t="s">
        <v>1083</v>
      </c>
      <c r="C28" s="466"/>
      <c r="D28" s="467"/>
      <c r="E28" s="468"/>
      <c r="F28" s="468"/>
      <c r="G28" s="468"/>
      <c r="H28" s="468"/>
      <c r="I28" s="468"/>
      <c r="J28" s="469">
        <f t="shared" si="0"/>
        <v>0</v>
      </c>
      <c r="K28" s="468"/>
      <c r="L28" s="8"/>
      <c r="M28" s="8"/>
      <c r="N28" s="8"/>
      <c r="O28" s="8"/>
      <c r="P28" s="8"/>
      <c r="Q28" s="8"/>
      <c r="R28" s="8"/>
      <c r="S28" s="8"/>
      <c r="T28" s="8"/>
      <c r="U28" s="8"/>
      <c r="V28" s="8"/>
      <c r="W28" s="8"/>
      <c r="X28" s="8"/>
      <c r="Y28" s="8"/>
    </row>
    <row r="29" spans="1:25" ht="15" x14ac:dyDescent="0.2">
      <c r="A29" s="327" t="s">
        <v>814</v>
      </c>
      <c r="B29" s="465" t="s">
        <v>1084</v>
      </c>
      <c r="C29" s="466"/>
      <c r="D29" s="467"/>
      <c r="E29" s="468"/>
      <c r="F29" s="468"/>
      <c r="G29" s="468"/>
      <c r="H29" s="468"/>
      <c r="I29" s="468"/>
      <c r="J29" s="469">
        <f t="shared" si="0"/>
        <v>0</v>
      </c>
      <c r="K29" s="468"/>
      <c r="L29" s="8"/>
      <c r="M29" s="8"/>
      <c r="N29" s="8"/>
      <c r="O29" s="8"/>
      <c r="P29" s="8"/>
      <c r="Q29" s="8"/>
      <c r="R29" s="8"/>
      <c r="S29" s="8"/>
      <c r="T29" s="8"/>
      <c r="U29" s="8"/>
      <c r="V29" s="8"/>
      <c r="W29" s="8"/>
      <c r="X29" s="8"/>
      <c r="Y29" s="8"/>
    </row>
    <row r="30" spans="1:25" ht="15" x14ac:dyDescent="0.2">
      <c r="A30" s="327" t="s">
        <v>815</v>
      </c>
      <c r="B30" s="465" t="s">
        <v>1085</v>
      </c>
      <c r="C30" s="466"/>
      <c r="D30" s="467"/>
      <c r="E30" s="468"/>
      <c r="F30" s="468"/>
      <c r="G30" s="468"/>
      <c r="H30" s="468"/>
      <c r="I30" s="468"/>
      <c r="J30" s="469">
        <f t="shared" si="0"/>
        <v>0</v>
      </c>
      <c r="K30" s="468"/>
      <c r="L30" s="8"/>
      <c r="M30" s="8"/>
      <c r="N30" s="8"/>
      <c r="O30" s="8"/>
      <c r="P30" s="8"/>
      <c r="Q30" s="8"/>
      <c r="R30" s="8"/>
      <c r="S30" s="8"/>
      <c r="T30" s="8"/>
      <c r="U30" s="8"/>
      <c r="V30" s="8"/>
      <c r="W30" s="8"/>
      <c r="X30" s="8"/>
      <c r="Y30" s="8"/>
    </row>
    <row r="31" spans="1:25" ht="15" x14ac:dyDescent="0.2">
      <c r="A31" s="327" t="s">
        <v>816</v>
      </c>
      <c r="B31" s="465" t="s">
        <v>1086</v>
      </c>
      <c r="C31" s="466"/>
      <c r="D31" s="467"/>
      <c r="E31" s="468"/>
      <c r="F31" s="468"/>
      <c r="G31" s="468"/>
      <c r="H31" s="468"/>
      <c r="I31" s="468"/>
      <c r="J31" s="469">
        <f t="shared" si="0"/>
        <v>0</v>
      </c>
      <c r="K31" s="468"/>
      <c r="L31" s="8"/>
      <c r="M31" s="8"/>
      <c r="N31" s="8"/>
      <c r="O31" s="8"/>
      <c r="P31" s="8"/>
      <c r="Q31" s="8"/>
      <c r="R31" s="8"/>
      <c r="S31" s="8"/>
      <c r="T31" s="8"/>
      <c r="U31" s="8"/>
      <c r="V31" s="8"/>
      <c r="W31" s="8"/>
      <c r="X31" s="8"/>
      <c r="Y31" s="8"/>
    </row>
    <row r="32" spans="1:25" ht="15" x14ac:dyDescent="0.2">
      <c r="A32" s="327" t="s">
        <v>817</v>
      </c>
      <c r="B32" s="465" t="s">
        <v>1087</v>
      </c>
      <c r="C32" s="466"/>
      <c r="D32" s="467"/>
      <c r="E32" s="468"/>
      <c r="F32" s="468"/>
      <c r="G32" s="468"/>
      <c r="H32" s="468"/>
      <c r="I32" s="468"/>
      <c r="J32" s="469">
        <f t="shared" si="0"/>
        <v>0</v>
      </c>
      <c r="K32" s="468"/>
    </row>
    <row r="33" spans="1:25" ht="15" x14ac:dyDescent="0.2">
      <c r="A33" s="327" t="s">
        <v>818</v>
      </c>
      <c r="B33" s="465" t="s">
        <v>1088</v>
      </c>
      <c r="C33" s="466"/>
      <c r="D33" s="467"/>
      <c r="E33" s="468"/>
      <c r="F33" s="468"/>
      <c r="G33" s="468"/>
      <c r="H33" s="468"/>
      <c r="I33" s="468"/>
      <c r="J33" s="469">
        <f t="shared" si="0"/>
        <v>0</v>
      </c>
      <c r="K33" s="468"/>
      <c r="L33" s="8"/>
      <c r="M33" s="8"/>
      <c r="N33" s="8"/>
      <c r="O33" s="8"/>
      <c r="P33" s="8"/>
      <c r="Q33" s="8"/>
      <c r="R33" s="8"/>
      <c r="S33" s="8"/>
      <c r="T33" s="8"/>
      <c r="U33" s="8"/>
      <c r="V33" s="8"/>
      <c r="W33" s="8"/>
      <c r="X33" s="8"/>
      <c r="Y33" s="8"/>
    </row>
    <row r="34" spans="1:25" ht="15" x14ac:dyDescent="0.2">
      <c r="A34" s="327" t="s">
        <v>819</v>
      </c>
      <c r="B34" s="465" t="s">
        <v>1089</v>
      </c>
      <c r="C34" s="466"/>
      <c r="D34" s="467"/>
      <c r="E34" s="468"/>
      <c r="F34" s="468"/>
      <c r="G34" s="468"/>
      <c r="H34" s="468"/>
      <c r="I34" s="468"/>
      <c r="J34" s="469">
        <f t="shared" si="0"/>
        <v>0</v>
      </c>
      <c r="K34" s="468"/>
      <c r="L34" s="8"/>
      <c r="M34" s="8"/>
      <c r="N34" s="8"/>
      <c r="O34" s="8"/>
      <c r="P34" s="8"/>
      <c r="Q34" s="8"/>
      <c r="R34" s="8"/>
      <c r="S34" s="8"/>
      <c r="T34" s="8"/>
      <c r="U34" s="8"/>
      <c r="V34" s="8"/>
      <c r="W34" s="8"/>
      <c r="X34" s="8"/>
      <c r="Y34" s="8"/>
    </row>
    <row r="35" spans="1:25" ht="15" x14ac:dyDescent="0.2">
      <c r="A35" s="327" t="s">
        <v>820</v>
      </c>
      <c r="B35" s="465" t="s">
        <v>1090</v>
      </c>
      <c r="C35" s="466"/>
      <c r="D35" s="467"/>
      <c r="E35" s="468"/>
      <c r="F35" s="468"/>
      <c r="G35" s="468"/>
      <c r="H35" s="468"/>
      <c r="I35" s="468"/>
      <c r="J35" s="469">
        <f t="shared" si="0"/>
        <v>0</v>
      </c>
      <c r="K35" s="468"/>
      <c r="L35" s="8"/>
      <c r="M35" s="8"/>
      <c r="N35" s="8"/>
      <c r="O35" s="8"/>
      <c r="P35" s="8"/>
      <c r="Q35" s="8"/>
      <c r="R35" s="8"/>
      <c r="S35" s="8"/>
      <c r="T35" s="8"/>
      <c r="U35" s="8"/>
      <c r="V35" s="8"/>
      <c r="W35" s="8"/>
      <c r="X35" s="8"/>
      <c r="Y35" s="8"/>
    </row>
    <row r="36" spans="1:25" ht="15" x14ac:dyDescent="0.2">
      <c r="A36" s="327" t="s">
        <v>821</v>
      </c>
      <c r="B36" s="465" t="s">
        <v>1091</v>
      </c>
      <c r="C36" s="466"/>
      <c r="D36" s="467"/>
      <c r="E36" s="468"/>
      <c r="F36" s="468"/>
      <c r="G36" s="468"/>
      <c r="H36" s="468"/>
      <c r="I36" s="468"/>
      <c r="J36" s="469">
        <f t="shared" si="0"/>
        <v>0</v>
      </c>
      <c r="K36" s="468"/>
      <c r="L36" s="8"/>
      <c r="M36" s="8"/>
      <c r="N36" s="8"/>
      <c r="O36" s="8"/>
      <c r="P36" s="8"/>
      <c r="Q36" s="8"/>
      <c r="R36" s="8"/>
      <c r="S36" s="8"/>
      <c r="T36" s="8"/>
      <c r="U36" s="8"/>
      <c r="V36" s="8"/>
      <c r="W36" s="8"/>
      <c r="X36" s="8"/>
      <c r="Y36" s="8"/>
    </row>
    <row r="37" spans="1:25" ht="15" x14ac:dyDescent="0.2">
      <c r="A37" s="327" t="s">
        <v>822</v>
      </c>
      <c r="B37" s="465" t="s">
        <v>1092</v>
      </c>
      <c r="C37" s="466"/>
      <c r="D37" s="467"/>
      <c r="E37" s="468"/>
      <c r="F37" s="468"/>
      <c r="G37" s="468"/>
      <c r="H37" s="468"/>
      <c r="I37" s="468"/>
      <c r="J37" s="469">
        <f t="shared" si="0"/>
        <v>0</v>
      </c>
      <c r="K37" s="468"/>
      <c r="L37" s="8"/>
      <c r="M37" s="8"/>
      <c r="N37" s="8"/>
      <c r="O37" s="8"/>
      <c r="P37" s="8"/>
      <c r="Q37" s="8"/>
      <c r="R37" s="8"/>
      <c r="S37" s="8"/>
      <c r="T37" s="8"/>
      <c r="U37" s="8"/>
      <c r="V37" s="8"/>
      <c r="W37" s="8"/>
      <c r="X37" s="8"/>
      <c r="Y37" s="8"/>
    </row>
    <row r="38" spans="1:25" ht="15" x14ac:dyDescent="0.2">
      <c r="A38" s="327" t="s">
        <v>823</v>
      </c>
      <c r="B38" s="465" t="s">
        <v>1093</v>
      </c>
      <c r="C38" s="466"/>
      <c r="D38" s="467"/>
      <c r="E38" s="468"/>
      <c r="F38" s="468"/>
      <c r="G38" s="468"/>
      <c r="H38" s="468"/>
      <c r="I38" s="468"/>
      <c r="J38" s="469">
        <f t="shared" si="0"/>
        <v>0</v>
      </c>
      <c r="K38" s="468"/>
      <c r="L38" s="8"/>
      <c r="M38" s="8"/>
      <c r="N38" s="8"/>
      <c r="O38" s="8"/>
      <c r="P38" s="8"/>
      <c r="Q38" s="8"/>
      <c r="R38" s="8"/>
      <c r="S38" s="8"/>
      <c r="T38" s="8"/>
      <c r="U38" s="8"/>
      <c r="V38" s="8"/>
      <c r="W38" s="8"/>
      <c r="X38" s="8"/>
      <c r="Y38" s="8"/>
    </row>
    <row r="39" spans="1:25" ht="15" x14ac:dyDescent="0.2">
      <c r="A39" s="327" t="s">
        <v>824</v>
      </c>
      <c r="B39" s="465" t="s">
        <v>1094</v>
      </c>
      <c r="C39" s="466"/>
      <c r="D39" s="467"/>
      <c r="E39" s="468"/>
      <c r="F39" s="468"/>
      <c r="G39" s="468"/>
      <c r="H39" s="468"/>
      <c r="I39" s="468"/>
      <c r="J39" s="469">
        <f t="shared" si="0"/>
        <v>0</v>
      </c>
      <c r="K39" s="468"/>
      <c r="L39" s="8"/>
      <c r="M39" s="8"/>
      <c r="N39" s="8"/>
      <c r="O39" s="8"/>
      <c r="P39" s="8"/>
      <c r="Q39" s="8"/>
      <c r="R39" s="8"/>
      <c r="S39" s="8"/>
      <c r="T39" s="8"/>
      <c r="U39" s="8"/>
      <c r="V39" s="8"/>
      <c r="W39" s="8"/>
      <c r="X39" s="8"/>
      <c r="Y39" s="8"/>
    </row>
    <row r="40" spans="1:25" ht="15" x14ac:dyDescent="0.2">
      <c r="A40" s="327" t="s">
        <v>825</v>
      </c>
      <c r="B40" s="465" t="s">
        <v>1095</v>
      </c>
      <c r="C40" s="466"/>
      <c r="D40" s="467"/>
      <c r="E40" s="468"/>
      <c r="F40" s="468"/>
      <c r="G40" s="468"/>
      <c r="H40" s="468"/>
      <c r="I40" s="468"/>
      <c r="J40" s="469">
        <f t="shared" si="0"/>
        <v>0</v>
      </c>
      <c r="K40" s="468"/>
      <c r="L40" s="8"/>
      <c r="M40" s="8"/>
      <c r="N40" s="8"/>
      <c r="O40" s="8"/>
      <c r="P40" s="8"/>
      <c r="Q40" s="8"/>
      <c r="R40" s="8"/>
      <c r="S40" s="8"/>
      <c r="T40" s="8"/>
      <c r="U40" s="8"/>
      <c r="V40" s="8"/>
      <c r="W40" s="8"/>
      <c r="X40" s="8"/>
      <c r="Y40" s="8"/>
    </row>
    <row r="41" spans="1:25" ht="15" x14ac:dyDescent="0.2">
      <c r="A41" s="327" t="s">
        <v>826</v>
      </c>
      <c r="B41" s="465" t="s">
        <v>1096</v>
      </c>
      <c r="C41" s="466"/>
      <c r="D41" s="467"/>
      <c r="E41" s="468"/>
      <c r="F41" s="468"/>
      <c r="G41" s="468"/>
      <c r="H41" s="468"/>
      <c r="I41" s="468"/>
      <c r="J41" s="469">
        <f t="shared" si="0"/>
        <v>0</v>
      </c>
      <c r="K41" s="468"/>
      <c r="L41" s="8"/>
      <c r="M41" s="8"/>
      <c r="N41" s="8"/>
      <c r="O41" s="8"/>
      <c r="P41" s="8"/>
      <c r="Q41" s="8"/>
      <c r="R41" s="8"/>
      <c r="S41" s="8"/>
      <c r="T41" s="8"/>
      <c r="U41" s="8"/>
      <c r="V41" s="8"/>
      <c r="W41" s="8"/>
      <c r="X41" s="8"/>
      <c r="Y41" s="8"/>
    </row>
    <row r="42" spans="1:25" ht="15" x14ac:dyDescent="0.2">
      <c r="A42" s="327" t="s">
        <v>827</v>
      </c>
      <c r="B42" s="465" t="s">
        <v>1097</v>
      </c>
      <c r="C42" s="466"/>
      <c r="D42" s="467"/>
      <c r="E42" s="468"/>
      <c r="F42" s="468"/>
      <c r="G42" s="468"/>
      <c r="H42" s="468"/>
      <c r="I42" s="468"/>
      <c r="J42" s="469">
        <f t="shared" si="0"/>
        <v>0</v>
      </c>
      <c r="K42" s="468"/>
      <c r="L42" s="8"/>
      <c r="M42" s="8"/>
      <c r="N42" s="8"/>
      <c r="O42" s="8"/>
      <c r="P42" s="8"/>
      <c r="Q42" s="8"/>
      <c r="R42" s="8"/>
      <c r="S42" s="8"/>
      <c r="T42" s="8"/>
      <c r="U42" s="8"/>
      <c r="V42" s="8"/>
      <c r="W42" s="8"/>
      <c r="X42" s="8"/>
      <c r="Y42" s="8"/>
    </row>
    <row r="43" spans="1:25" ht="15" x14ac:dyDescent="0.2">
      <c r="A43" s="327" t="s">
        <v>1031</v>
      </c>
      <c r="B43" s="465" t="s">
        <v>1098</v>
      </c>
      <c r="C43" s="468"/>
      <c r="D43" s="468"/>
      <c r="E43" s="468"/>
      <c r="F43" s="468"/>
      <c r="G43" s="468"/>
      <c r="H43" s="468"/>
      <c r="I43" s="468"/>
      <c r="J43" s="469">
        <f t="shared" si="0"/>
        <v>0</v>
      </c>
      <c r="K43" s="468"/>
      <c r="L43" s="8"/>
      <c r="M43" s="8"/>
      <c r="N43" s="8"/>
      <c r="O43" s="8"/>
      <c r="P43" s="8"/>
      <c r="Q43" s="8"/>
      <c r="R43" s="8"/>
      <c r="S43" s="8"/>
      <c r="T43" s="8"/>
      <c r="U43" s="8"/>
      <c r="V43" s="8"/>
      <c r="W43" s="8"/>
      <c r="X43" s="8"/>
      <c r="Y43" s="8"/>
    </row>
    <row r="44" spans="1:25" ht="15" x14ac:dyDescent="0.2">
      <c r="A44" s="327" t="s">
        <v>1032</v>
      </c>
      <c r="B44" s="465" t="s">
        <v>1099</v>
      </c>
      <c r="C44" s="468"/>
      <c r="D44" s="468"/>
      <c r="E44" s="468"/>
      <c r="F44" s="468"/>
      <c r="G44" s="468"/>
      <c r="H44" s="468"/>
      <c r="I44" s="468"/>
      <c r="J44" s="469">
        <f t="shared" si="0"/>
        <v>0</v>
      </c>
      <c r="K44" s="468"/>
      <c r="L44" s="8"/>
      <c r="M44" s="8"/>
      <c r="N44" s="8"/>
      <c r="O44" s="8"/>
      <c r="P44" s="8"/>
      <c r="Q44" s="8"/>
      <c r="R44" s="8"/>
      <c r="S44" s="8"/>
      <c r="T44" s="8"/>
      <c r="U44" s="8"/>
      <c r="V44" s="8"/>
      <c r="W44" s="8"/>
      <c r="X44" s="8"/>
      <c r="Y44" s="8"/>
    </row>
    <row r="45" spans="1:25" ht="15" x14ac:dyDescent="0.2">
      <c r="A45" s="327" t="s">
        <v>1033</v>
      </c>
      <c r="B45" s="465" t="s">
        <v>1100</v>
      </c>
      <c r="C45" s="468"/>
      <c r="D45" s="468"/>
      <c r="E45" s="468"/>
      <c r="F45" s="468"/>
      <c r="G45" s="468"/>
      <c r="H45" s="468"/>
      <c r="I45" s="468"/>
      <c r="J45" s="469">
        <f t="shared" si="0"/>
        <v>0</v>
      </c>
      <c r="K45" s="468"/>
      <c r="L45" s="8"/>
      <c r="M45" s="8"/>
      <c r="N45" s="8"/>
      <c r="O45" s="8"/>
      <c r="P45" s="8"/>
      <c r="Q45" s="8"/>
      <c r="R45" s="8"/>
      <c r="S45" s="8"/>
      <c r="T45" s="8"/>
      <c r="U45" s="8"/>
      <c r="V45" s="8"/>
      <c r="W45" s="8"/>
      <c r="X45" s="8"/>
      <c r="Y45" s="8"/>
    </row>
    <row r="46" spans="1:25" ht="15" x14ac:dyDescent="0.2">
      <c r="A46" s="327" t="s">
        <v>1034</v>
      </c>
      <c r="B46" s="465" t="s">
        <v>1101</v>
      </c>
      <c r="C46" s="468"/>
      <c r="D46" s="468"/>
      <c r="E46" s="468"/>
      <c r="F46" s="468"/>
      <c r="G46" s="468"/>
      <c r="H46" s="468"/>
      <c r="I46" s="468"/>
      <c r="J46" s="469">
        <f t="shared" si="0"/>
        <v>0</v>
      </c>
      <c r="K46" s="468"/>
      <c r="L46" s="8"/>
      <c r="M46" s="8"/>
      <c r="N46" s="8"/>
      <c r="O46" s="8"/>
      <c r="P46" s="8"/>
      <c r="Q46" s="8"/>
      <c r="R46" s="8"/>
      <c r="S46" s="8"/>
      <c r="T46" s="8"/>
      <c r="U46" s="8"/>
      <c r="V46" s="8"/>
      <c r="W46" s="8"/>
      <c r="X46" s="8"/>
      <c r="Y46" s="8"/>
    </row>
    <row r="47" spans="1:25" ht="15" x14ac:dyDescent="0.2">
      <c r="A47" s="327" t="s">
        <v>1035</v>
      </c>
      <c r="B47" s="465" t="s">
        <v>1102</v>
      </c>
      <c r="C47" s="468"/>
      <c r="D47" s="468"/>
      <c r="E47" s="468"/>
      <c r="F47" s="468"/>
      <c r="G47" s="468"/>
      <c r="H47" s="468"/>
      <c r="I47" s="468"/>
      <c r="J47" s="469">
        <f t="shared" si="0"/>
        <v>0</v>
      </c>
      <c r="K47" s="468"/>
      <c r="L47" s="8"/>
      <c r="M47" s="8"/>
      <c r="N47" s="8"/>
      <c r="O47" s="8"/>
      <c r="P47" s="8"/>
      <c r="Q47" s="8"/>
      <c r="R47" s="8"/>
      <c r="S47" s="8"/>
      <c r="T47" s="8"/>
      <c r="U47" s="8"/>
      <c r="V47" s="8"/>
      <c r="W47" s="8"/>
      <c r="X47" s="8"/>
      <c r="Y47" s="8"/>
    </row>
    <row r="48" spans="1:25" ht="15" x14ac:dyDescent="0.2">
      <c r="A48" s="327" t="s">
        <v>1036</v>
      </c>
      <c r="B48" s="465" t="s">
        <v>1103</v>
      </c>
      <c r="C48" s="468"/>
      <c r="D48" s="468"/>
      <c r="E48" s="468"/>
      <c r="F48" s="468"/>
      <c r="G48" s="468"/>
      <c r="H48" s="468"/>
      <c r="I48" s="468"/>
      <c r="J48" s="469">
        <f t="shared" si="0"/>
        <v>0</v>
      </c>
      <c r="K48" s="468"/>
      <c r="L48" s="8"/>
      <c r="M48" s="8"/>
      <c r="N48" s="8"/>
      <c r="O48" s="8"/>
      <c r="P48" s="8"/>
      <c r="Q48" s="8"/>
      <c r="R48" s="8"/>
      <c r="S48" s="8"/>
      <c r="T48" s="8"/>
      <c r="U48" s="8"/>
      <c r="V48" s="8"/>
      <c r="W48" s="8"/>
      <c r="X48" s="8"/>
      <c r="Y48" s="8"/>
    </row>
    <row r="49" spans="1:25" ht="15" x14ac:dyDescent="0.2">
      <c r="A49" s="327" t="s">
        <v>1037</v>
      </c>
      <c r="B49" s="465" t="s">
        <v>1104</v>
      </c>
      <c r="C49" s="468"/>
      <c r="D49" s="468"/>
      <c r="E49" s="468"/>
      <c r="F49" s="468"/>
      <c r="G49" s="468"/>
      <c r="H49" s="468"/>
      <c r="I49" s="468"/>
      <c r="J49" s="469">
        <f t="shared" si="0"/>
        <v>0</v>
      </c>
      <c r="K49" s="468"/>
      <c r="L49" s="8"/>
      <c r="M49" s="8"/>
      <c r="N49" s="8"/>
      <c r="O49" s="8"/>
      <c r="P49" s="8"/>
      <c r="Q49" s="8"/>
      <c r="R49" s="8"/>
      <c r="S49" s="8"/>
      <c r="T49" s="8"/>
      <c r="U49" s="8"/>
      <c r="V49" s="8"/>
      <c r="W49" s="8"/>
      <c r="X49" s="8"/>
      <c r="Y49" s="8"/>
    </row>
    <row r="50" spans="1:25" ht="15" x14ac:dyDescent="0.2">
      <c r="A50" s="327" t="s">
        <v>1038</v>
      </c>
      <c r="B50" s="465" t="s">
        <v>1105</v>
      </c>
      <c r="C50" s="468"/>
      <c r="D50" s="468"/>
      <c r="E50" s="468"/>
      <c r="F50" s="468"/>
      <c r="G50" s="468"/>
      <c r="H50" s="468"/>
      <c r="I50" s="468"/>
      <c r="J50" s="469">
        <f t="shared" si="0"/>
        <v>0</v>
      </c>
      <c r="K50" s="468"/>
      <c r="L50" s="8"/>
      <c r="M50" s="8"/>
      <c r="N50" s="8"/>
      <c r="O50" s="8"/>
      <c r="P50" s="8"/>
      <c r="Q50" s="8"/>
      <c r="R50" s="8"/>
      <c r="S50" s="8"/>
      <c r="T50" s="8"/>
      <c r="U50" s="8"/>
      <c r="V50" s="8"/>
      <c r="W50" s="8"/>
      <c r="X50" s="8"/>
      <c r="Y50" s="8"/>
    </row>
    <row r="51" spans="1:25" ht="15" x14ac:dyDescent="0.2">
      <c r="A51" s="327" t="s">
        <v>1039</v>
      </c>
      <c r="B51" s="465" t="s">
        <v>1106</v>
      </c>
      <c r="C51" s="468"/>
      <c r="D51" s="468"/>
      <c r="E51" s="468"/>
      <c r="F51" s="468"/>
      <c r="G51" s="468"/>
      <c r="H51" s="468"/>
      <c r="I51" s="468"/>
      <c r="J51" s="469">
        <f>SUM(D51,E51,G51:I51)</f>
        <v>0</v>
      </c>
      <c r="K51" s="468"/>
      <c r="L51" s="8"/>
      <c r="M51" s="8"/>
      <c r="N51" s="8"/>
      <c r="O51" s="8"/>
      <c r="P51" s="8"/>
      <c r="Q51" s="8"/>
      <c r="R51" s="8"/>
      <c r="S51" s="8"/>
      <c r="T51" s="8"/>
      <c r="U51" s="8"/>
      <c r="V51" s="8"/>
      <c r="W51" s="8"/>
      <c r="X51" s="8"/>
      <c r="Y51" s="8"/>
    </row>
    <row r="52" spans="1:25" ht="15" x14ac:dyDescent="0.2">
      <c r="A52" s="327" t="s">
        <v>1040</v>
      </c>
      <c r="B52" s="465" t="s">
        <v>1107</v>
      </c>
      <c r="C52" s="468"/>
      <c r="D52" s="468"/>
      <c r="E52" s="468"/>
      <c r="F52" s="468"/>
      <c r="G52" s="468"/>
      <c r="H52" s="468"/>
      <c r="I52" s="468"/>
      <c r="J52" s="469">
        <f t="shared" si="0"/>
        <v>0</v>
      </c>
      <c r="K52" s="468"/>
      <c r="L52" s="8"/>
      <c r="M52" s="8"/>
      <c r="N52" s="8"/>
      <c r="O52" s="8"/>
      <c r="P52" s="8"/>
      <c r="Q52" s="8"/>
      <c r="R52" s="8"/>
      <c r="S52" s="8"/>
      <c r="T52" s="8"/>
      <c r="U52" s="8"/>
      <c r="V52" s="8"/>
      <c r="W52" s="8"/>
      <c r="X52" s="8"/>
      <c r="Y52" s="8"/>
    </row>
    <row r="53" spans="1:25" ht="15" x14ac:dyDescent="0.2">
      <c r="A53" s="327" t="s">
        <v>1041</v>
      </c>
      <c r="B53" s="465" t="s">
        <v>1108</v>
      </c>
      <c r="C53" s="468"/>
      <c r="D53" s="468"/>
      <c r="E53" s="468"/>
      <c r="F53" s="468"/>
      <c r="G53" s="468"/>
      <c r="H53" s="468"/>
      <c r="I53" s="468"/>
      <c r="J53" s="469">
        <f>SUM(D53,E53,G53:I53)</f>
        <v>0</v>
      </c>
      <c r="K53" s="468"/>
      <c r="L53" s="8"/>
      <c r="M53" s="8"/>
      <c r="N53" s="8"/>
      <c r="O53" s="8"/>
      <c r="P53" s="8"/>
      <c r="Q53" s="8"/>
      <c r="R53" s="8"/>
      <c r="S53" s="8"/>
      <c r="T53" s="8"/>
      <c r="U53" s="8"/>
      <c r="V53" s="8"/>
      <c r="W53" s="8"/>
      <c r="X53" s="8"/>
      <c r="Y53" s="8"/>
    </row>
    <row r="54" spans="1:25" ht="15" x14ac:dyDescent="0.2">
      <c r="A54" s="327" t="s">
        <v>1042</v>
      </c>
      <c r="B54" s="465" t="s">
        <v>1109</v>
      </c>
      <c r="C54" s="468"/>
      <c r="D54" s="468"/>
      <c r="E54" s="468"/>
      <c r="F54" s="468"/>
      <c r="G54" s="468"/>
      <c r="H54" s="468"/>
      <c r="I54" s="468"/>
      <c r="J54" s="469">
        <f t="shared" si="0"/>
        <v>0</v>
      </c>
      <c r="K54" s="468"/>
      <c r="L54" s="8"/>
      <c r="M54" s="8"/>
      <c r="N54" s="8"/>
      <c r="O54" s="8"/>
      <c r="P54" s="8"/>
      <c r="Q54" s="8"/>
      <c r="R54" s="8"/>
      <c r="S54" s="8"/>
      <c r="T54" s="8"/>
      <c r="U54" s="8"/>
      <c r="V54" s="8"/>
      <c r="W54" s="8"/>
      <c r="X54" s="8"/>
      <c r="Y54" s="8"/>
    </row>
    <row r="55" spans="1:25" ht="15" x14ac:dyDescent="0.2">
      <c r="A55" s="327" t="s">
        <v>1043</v>
      </c>
      <c r="B55" s="465" t="s">
        <v>1110</v>
      </c>
      <c r="C55" s="468"/>
      <c r="D55" s="468"/>
      <c r="E55" s="468"/>
      <c r="F55" s="468"/>
      <c r="G55" s="468"/>
      <c r="H55" s="468"/>
      <c r="I55" s="468"/>
      <c r="J55" s="469">
        <f t="shared" si="0"/>
        <v>0</v>
      </c>
      <c r="K55" s="468"/>
      <c r="L55" s="8"/>
      <c r="M55" s="8"/>
      <c r="N55" s="8"/>
      <c r="O55" s="8"/>
      <c r="P55" s="8"/>
      <c r="Q55" s="8"/>
      <c r="R55" s="8"/>
      <c r="S55" s="8"/>
      <c r="T55" s="8"/>
      <c r="U55" s="8"/>
      <c r="V55" s="8"/>
      <c r="W55" s="8"/>
      <c r="X55" s="8"/>
      <c r="Y55" s="8"/>
    </row>
    <row r="56" spans="1:25" ht="15" x14ac:dyDescent="0.2">
      <c r="A56" s="327" t="s">
        <v>1044</v>
      </c>
      <c r="B56" s="465" t="s">
        <v>1111</v>
      </c>
      <c r="C56" s="468"/>
      <c r="D56" s="468"/>
      <c r="E56" s="468"/>
      <c r="F56" s="468"/>
      <c r="G56" s="468"/>
      <c r="H56" s="468"/>
      <c r="I56" s="468"/>
      <c r="J56" s="469">
        <f t="shared" si="0"/>
        <v>0</v>
      </c>
      <c r="K56" s="468"/>
      <c r="L56" s="8"/>
      <c r="M56" s="8"/>
      <c r="N56" s="8"/>
      <c r="O56" s="8"/>
      <c r="P56" s="8"/>
      <c r="Q56" s="8"/>
      <c r="R56" s="8"/>
      <c r="S56" s="8"/>
      <c r="T56" s="8"/>
      <c r="U56" s="8"/>
      <c r="V56" s="8"/>
      <c r="W56" s="8"/>
      <c r="X56" s="8"/>
      <c r="Y56" s="8"/>
    </row>
    <row r="57" spans="1:25" ht="15" x14ac:dyDescent="0.2">
      <c r="A57" s="327" t="s">
        <v>1045</v>
      </c>
      <c r="B57" s="465" t="s">
        <v>1112</v>
      </c>
      <c r="C57" s="468"/>
      <c r="D57" s="468"/>
      <c r="E57" s="468"/>
      <c r="F57" s="468"/>
      <c r="G57" s="468"/>
      <c r="H57" s="468"/>
      <c r="I57" s="468"/>
      <c r="J57" s="469">
        <f t="shared" si="0"/>
        <v>0</v>
      </c>
      <c r="K57" s="468"/>
      <c r="L57" s="8"/>
      <c r="M57" s="8"/>
      <c r="N57" s="8"/>
      <c r="O57" s="8"/>
      <c r="P57" s="8"/>
      <c r="Q57" s="8"/>
      <c r="R57" s="8"/>
      <c r="S57" s="8"/>
      <c r="T57" s="8"/>
      <c r="U57" s="8"/>
      <c r="V57" s="8"/>
      <c r="W57" s="8"/>
      <c r="X57" s="8"/>
      <c r="Y57" s="8"/>
    </row>
    <row r="58" spans="1:25" ht="15" x14ac:dyDescent="0.2">
      <c r="A58" s="327" t="s">
        <v>1046</v>
      </c>
      <c r="B58" s="465" t="s">
        <v>750</v>
      </c>
      <c r="C58" s="468"/>
      <c r="D58" s="468"/>
      <c r="E58" s="468"/>
      <c r="F58" s="468"/>
      <c r="G58" s="468"/>
      <c r="H58" s="468"/>
      <c r="I58" s="468"/>
      <c r="J58" s="469">
        <f t="shared" si="0"/>
        <v>0</v>
      </c>
      <c r="K58" s="468"/>
      <c r="L58" s="8"/>
      <c r="M58" s="8"/>
      <c r="N58" s="8"/>
      <c r="O58" s="8"/>
      <c r="P58" s="8"/>
      <c r="Q58" s="8"/>
      <c r="R58" s="8"/>
      <c r="S58" s="8"/>
      <c r="T58" s="8"/>
      <c r="U58" s="8"/>
      <c r="V58" s="8"/>
      <c r="W58" s="8"/>
      <c r="X58" s="8"/>
      <c r="Y58" s="8"/>
    </row>
    <row r="59" spans="1:25" ht="15" x14ac:dyDescent="0.2">
      <c r="A59" s="327" t="s">
        <v>1047</v>
      </c>
      <c r="B59" s="465" t="s">
        <v>751</v>
      </c>
      <c r="C59" s="468"/>
      <c r="D59" s="468"/>
      <c r="E59" s="468"/>
      <c r="F59" s="468"/>
      <c r="G59" s="468"/>
      <c r="H59" s="468"/>
      <c r="I59" s="468"/>
      <c r="J59" s="469">
        <f t="shared" si="0"/>
        <v>0</v>
      </c>
      <c r="K59" s="468"/>
      <c r="L59" s="8"/>
      <c r="M59" s="8"/>
      <c r="N59" s="8"/>
      <c r="O59" s="8"/>
      <c r="P59" s="8"/>
      <c r="Q59" s="8"/>
      <c r="R59" s="8"/>
      <c r="S59" s="8"/>
      <c r="T59" s="8"/>
      <c r="U59" s="8"/>
      <c r="V59" s="8"/>
      <c r="W59" s="8"/>
      <c r="X59" s="8"/>
      <c r="Y59" s="8"/>
    </row>
    <row r="60" spans="1:25" ht="15" x14ac:dyDescent="0.2">
      <c r="A60" s="327" t="s">
        <v>1048</v>
      </c>
      <c r="B60" s="465" t="s">
        <v>752</v>
      </c>
      <c r="C60" s="468"/>
      <c r="D60" s="468"/>
      <c r="E60" s="468"/>
      <c r="F60" s="468"/>
      <c r="G60" s="468"/>
      <c r="H60" s="468"/>
      <c r="I60" s="468"/>
      <c r="J60" s="469">
        <f t="shared" si="0"/>
        <v>0</v>
      </c>
      <c r="K60" s="468"/>
      <c r="L60" s="8"/>
      <c r="M60" s="8"/>
      <c r="N60" s="8"/>
      <c r="O60" s="8"/>
      <c r="P60" s="8"/>
      <c r="Q60" s="8"/>
      <c r="R60" s="8"/>
      <c r="S60" s="8"/>
      <c r="T60" s="8"/>
      <c r="U60" s="8"/>
      <c r="V60" s="8"/>
      <c r="W60" s="8"/>
      <c r="X60" s="8"/>
      <c r="Y60" s="8"/>
    </row>
    <row r="61" spans="1:25" ht="15" x14ac:dyDescent="0.2">
      <c r="A61" s="327" t="s">
        <v>1049</v>
      </c>
      <c r="B61" s="465" t="s">
        <v>753</v>
      </c>
      <c r="C61" s="468"/>
      <c r="D61" s="468"/>
      <c r="E61" s="468"/>
      <c r="F61" s="468"/>
      <c r="G61" s="468"/>
      <c r="H61" s="468"/>
      <c r="I61" s="468"/>
      <c r="J61" s="469">
        <f t="shared" si="0"/>
        <v>0</v>
      </c>
      <c r="K61" s="468"/>
      <c r="L61" s="8"/>
      <c r="M61" s="8"/>
      <c r="N61" s="8"/>
      <c r="O61" s="8"/>
      <c r="P61" s="8"/>
      <c r="Q61" s="8"/>
      <c r="R61" s="8"/>
      <c r="S61" s="8"/>
      <c r="T61" s="8"/>
      <c r="U61" s="8"/>
      <c r="V61" s="8"/>
      <c r="W61" s="8"/>
      <c r="X61" s="8"/>
      <c r="Y61" s="8"/>
    </row>
    <row r="62" spans="1:25" ht="15" x14ac:dyDescent="0.2">
      <c r="A62" s="327" t="s">
        <v>1050</v>
      </c>
      <c r="B62" s="470" t="s">
        <v>755</v>
      </c>
      <c r="C62" s="468"/>
      <c r="D62" s="468"/>
      <c r="E62" s="468"/>
      <c r="F62" s="468"/>
      <c r="G62" s="468"/>
      <c r="H62" s="468"/>
      <c r="I62" s="468"/>
      <c r="J62" s="469">
        <f t="shared" si="0"/>
        <v>0</v>
      </c>
      <c r="K62" s="468"/>
      <c r="L62" s="8"/>
      <c r="M62" s="8"/>
      <c r="N62" s="8"/>
      <c r="O62" s="8"/>
      <c r="P62" s="8"/>
      <c r="Q62" s="8"/>
      <c r="R62" s="8"/>
      <c r="S62" s="8"/>
      <c r="T62" s="8"/>
      <c r="U62" s="8"/>
      <c r="V62" s="8"/>
      <c r="W62" s="8"/>
      <c r="X62" s="8"/>
      <c r="Y62" s="8"/>
    </row>
    <row r="63" spans="1:25" ht="15" x14ac:dyDescent="0.2">
      <c r="A63" s="327" t="s">
        <v>1113</v>
      </c>
      <c r="B63" s="470" t="s">
        <v>1114</v>
      </c>
      <c r="C63" s="468"/>
      <c r="D63" s="468"/>
      <c r="E63" s="468"/>
      <c r="F63" s="468"/>
      <c r="G63" s="468"/>
      <c r="H63" s="468"/>
      <c r="I63" s="468"/>
      <c r="J63" s="469">
        <f t="shared" si="0"/>
        <v>0</v>
      </c>
      <c r="K63" s="468"/>
      <c r="L63" s="8"/>
      <c r="M63" s="8"/>
      <c r="N63" s="8"/>
      <c r="O63" s="8"/>
      <c r="P63" s="8"/>
      <c r="Q63" s="8"/>
      <c r="R63" s="8"/>
      <c r="S63" s="8"/>
      <c r="T63" s="8"/>
      <c r="U63" s="8"/>
      <c r="V63" s="8"/>
      <c r="W63" s="8"/>
      <c r="X63" s="8"/>
      <c r="Y63" s="8"/>
    </row>
    <row r="64" spans="1:25" ht="15" x14ac:dyDescent="0.2">
      <c r="A64" s="327" t="s">
        <v>1115</v>
      </c>
      <c r="B64" s="470" t="s">
        <v>757</v>
      </c>
      <c r="C64" s="468"/>
      <c r="D64" s="468"/>
      <c r="E64" s="468"/>
      <c r="F64" s="468"/>
      <c r="G64" s="468"/>
      <c r="H64" s="468"/>
      <c r="I64" s="468"/>
      <c r="J64" s="469">
        <f t="shared" si="0"/>
        <v>0</v>
      </c>
      <c r="K64" s="468"/>
      <c r="L64" s="8"/>
      <c r="M64" s="8"/>
      <c r="N64" s="8"/>
      <c r="O64" s="8"/>
      <c r="P64" s="8"/>
      <c r="Q64" s="8"/>
      <c r="R64" s="8"/>
      <c r="S64" s="8"/>
      <c r="T64" s="8"/>
      <c r="U64" s="8"/>
      <c r="V64" s="8"/>
      <c r="W64" s="8"/>
      <c r="X64" s="8"/>
      <c r="Y64" s="8"/>
    </row>
    <row r="65" spans="1:25" ht="15" x14ac:dyDescent="0.2">
      <c r="A65" s="327" t="s">
        <v>1116</v>
      </c>
      <c r="B65" s="470" t="s">
        <v>758</v>
      </c>
      <c r="C65" s="468"/>
      <c r="D65" s="468"/>
      <c r="E65" s="468"/>
      <c r="F65" s="468"/>
      <c r="G65" s="468"/>
      <c r="H65" s="468"/>
      <c r="I65" s="468"/>
      <c r="J65" s="469">
        <f t="shared" si="0"/>
        <v>0</v>
      </c>
      <c r="K65" s="468"/>
      <c r="L65" s="8"/>
      <c r="M65" s="8"/>
      <c r="N65" s="8"/>
      <c r="O65" s="8"/>
      <c r="P65" s="8"/>
      <c r="Q65" s="8"/>
      <c r="R65" s="8"/>
      <c r="S65" s="8"/>
      <c r="T65" s="8"/>
      <c r="U65" s="8"/>
      <c r="V65" s="8"/>
      <c r="W65" s="8"/>
      <c r="X65" s="8"/>
      <c r="Y65" s="8"/>
    </row>
    <row r="66" spans="1:25" ht="15" x14ac:dyDescent="0.2">
      <c r="A66" s="327" t="s">
        <v>1117</v>
      </c>
      <c r="B66" s="470" t="s">
        <v>1118</v>
      </c>
      <c r="C66" s="468"/>
      <c r="D66" s="468"/>
      <c r="E66" s="468"/>
      <c r="F66" s="468"/>
      <c r="G66" s="468"/>
      <c r="H66" s="468"/>
      <c r="I66" s="468"/>
      <c r="J66" s="469">
        <f t="shared" si="0"/>
        <v>0</v>
      </c>
      <c r="K66" s="468"/>
      <c r="L66" s="8"/>
      <c r="M66" s="8"/>
      <c r="N66" s="8"/>
      <c r="O66" s="8"/>
      <c r="P66" s="8"/>
      <c r="Q66" s="8"/>
      <c r="R66" s="8"/>
      <c r="S66" s="8"/>
      <c r="T66" s="8"/>
      <c r="U66" s="8"/>
      <c r="V66" s="8"/>
      <c r="W66" s="8"/>
      <c r="X66" s="8"/>
      <c r="Y66" s="8"/>
    </row>
    <row r="67" spans="1:25" ht="15" x14ac:dyDescent="0.2">
      <c r="A67" s="327" t="s">
        <v>1119</v>
      </c>
      <c r="B67" s="470" t="s">
        <v>754</v>
      </c>
      <c r="C67" s="468"/>
      <c r="D67" s="468"/>
      <c r="E67" s="468"/>
      <c r="F67" s="468"/>
      <c r="G67" s="468"/>
      <c r="H67" s="468"/>
      <c r="I67" s="468"/>
      <c r="J67" s="469">
        <f t="shared" si="0"/>
        <v>0</v>
      </c>
      <c r="K67" s="468"/>
      <c r="L67" s="8"/>
      <c r="M67" s="8"/>
      <c r="N67" s="8"/>
      <c r="O67" s="8"/>
      <c r="P67" s="8"/>
      <c r="Q67" s="8"/>
      <c r="R67" s="8"/>
      <c r="S67" s="8"/>
      <c r="T67" s="8"/>
      <c r="U67" s="8"/>
      <c r="V67" s="8"/>
      <c r="W67" s="8"/>
      <c r="X67" s="8"/>
      <c r="Y67" s="8"/>
    </row>
    <row r="68" spans="1:25" ht="15" x14ac:dyDescent="0.2">
      <c r="A68" s="327" t="s">
        <v>1120</v>
      </c>
      <c r="B68" s="465" t="s">
        <v>760</v>
      </c>
      <c r="C68" s="468"/>
      <c r="D68" s="468"/>
      <c r="E68" s="468"/>
      <c r="F68" s="468"/>
      <c r="G68" s="468"/>
      <c r="H68" s="468"/>
      <c r="I68" s="468"/>
      <c r="J68" s="469">
        <f t="shared" si="0"/>
        <v>0</v>
      </c>
      <c r="K68" s="468"/>
      <c r="L68" s="8"/>
      <c r="M68" s="8"/>
      <c r="N68" s="8"/>
      <c r="O68" s="8"/>
      <c r="P68" s="8"/>
      <c r="Q68" s="8"/>
      <c r="R68" s="8"/>
      <c r="S68" s="8"/>
      <c r="T68" s="8"/>
      <c r="U68" s="8"/>
      <c r="V68" s="8"/>
      <c r="W68" s="8"/>
      <c r="X68" s="8"/>
      <c r="Y68" s="8"/>
    </row>
    <row r="69" spans="1:25" x14ac:dyDescent="0.2">
      <c r="A69" s="327" t="s">
        <v>1121</v>
      </c>
      <c r="B69" s="33" t="s">
        <v>807</v>
      </c>
      <c r="C69" s="468"/>
      <c r="D69" s="468"/>
      <c r="E69" s="468"/>
      <c r="F69" s="468"/>
      <c r="G69" s="468"/>
      <c r="H69" s="468"/>
      <c r="I69" s="468"/>
      <c r="J69" s="469">
        <f t="shared" si="0"/>
        <v>0</v>
      </c>
      <c r="K69" s="468"/>
      <c r="L69" s="8"/>
      <c r="M69" s="8"/>
      <c r="N69" s="8"/>
      <c r="O69" s="8"/>
      <c r="P69" s="8"/>
      <c r="Q69" s="8"/>
      <c r="R69" s="8"/>
      <c r="S69" s="8"/>
      <c r="T69" s="8"/>
      <c r="U69" s="8"/>
      <c r="V69" s="8"/>
      <c r="W69" s="8"/>
      <c r="X69" s="8"/>
      <c r="Y69" s="8"/>
    </row>
    <row r="70" spans="1:25" x14ac:dyDescent="0.2">
      <c r="A70" s="327" t="s">
        <v>1122</v>
      </c>
      <c r="B70" s="33" t="s">
        <v>807</v>
      </c>
      <c r="C70" s="468"/>
      <c r="D70" s="468"/>
      <c r="E70" s="468"/>
      <c r="F70" s="468"/>
      <c r="G70" s="468"/>
      <c r="H70" s="468"/>
      <c r="I70" s="468"/>
      <c r="J70" s="469">
        <f t="shared" si="0"/>
        <v>0</v>
      </c>
      <c r="K70" s="468"/>
      <c r="L70" s="8"/>
      <c r="M70" s="8"/>
      <c r="N70" s="8"/>
      <c r="O70" s="8"/>
      <c r="P70" s="8"/>
      <c r="Q70" s="8"/>
      <c r="R70" s="8"/>
      <c r="S70" s="8"/>
      <c r="T70" s="8"/>
      <c r="U70" s="8"/>
      <c r="V70" s="8"/>
      <c r="W70" s="8"/>
      <c r="X70" s="8"/>
      <c r="Y70" s="8"/>
    </row>
    <row r="71" spans="1:25" x14ac:dyDescent="0.2">
      <c r="A71" s="327" t="s">
        <v>1123</v>
      </c>
      <c r="B71" s="33" t="s">
        <v>807</v>
      </c>
      <c r="C71" s="468"/>
      <c r="D71" s="468"/>
      <c r="E71" s="468"/>
      <c r="F71" s="468"/>
      <c r="G71" s="468"/>
      <c r="H71" s="468"/>
      <c r="I71" s="468"/>
      <c r="J71" s="469">
        <f t="shared" si="0"/>
        <v>0</v>
      </c>
      <c r="K71" s="468"/>
      <c r="L71" s="8"/>
      <c r="M71" s="8"/>
      <c r="N71" s="8"/>
      <c r="O71" s="8"/>
      <c r="P71" s="8"/>
      <c r="Q71" s="8"/>
      <c r="R71" s="8"/>
      <c r="S71" s="8"/>
      <c r="T71" s="8"/>
      <c r="U71" s="8"/>
      <c r="V71" s="8"/>
      <c r="W71" s="8"/>
      <c r="X71" s="8"/>
      <c r="Y71" s="8"/>
    </row>
    <row r="72" spans="1:25" x14ac:dyDescent="0.2">
      <c r="A72" s="327" t="s">
        <v>1124</v>
      </c>
      <c r="B72" s="33" t="s">
        <v>807</v>
      </c>
      <c r="C72" s="468"/>
      <c r="D72" s="468"/>
      <c r="E72" s="468"/>
      <c r="F72" s="468"/>
      <c r="G72" s="468"/>
      <c r="H72" s="468"/>
      <c r="I72" s="468"/>
      <c r="J72" s="469">
        <f t="shared" si="0"/>
        <v>0</v>
      </c>
      <c r="K72" s="468"/>
      <c r="L72" s="8"/>
      <c r="M72" s="8"/>
      <c r="N72" s="8"/>
      <c r="O72" s="8"/>
      <c r="P72" s="8"/>
      <c r="Q72" s="8"/>
      <c r="R72" s="8"/>
      <c r="S72" s="8"/>
      <c r="T72" s="8"/>
      <c r="U72" s="8"/>
      <c r="V72" s="8"/>
      <c r="W72" s="8"/>
      <c r="X72" s="8"/>
      <c r="Y72" s="8"/>
    </row>
    <row r="73" spans="1:25" x14ac:dyDescent="0.2">
      <c r="A73" s="327" t="s">
        <v>1125</v>
      </c>
      <c r="B73" s="471" t="s">
        <v>828</v>
      </c>
      <c r="C73" s="468"/>
      <c r="D73" s="468"/>
      <c r="E73" s="468"/>
      <c r="F73" s="468"/>
      <c r="G73" s="468"/>
      <c r="H73" s="468"/>
      <c r="I73" s="468"/>
      <c r="J73" s="469">
        <f t="shared" si="0"/>
        <v>0</v>
      </c>
      <c r="K73" s="468"/>
      <c r="L73" s="8"/>
      <c r="M73" s="8"/>
      <c r="N73" s="8"/>
      <c r="O73" s="8"/>
      <c r="P73" s="8"/>
      <c r="Q73" s="8"/>
      <c r="R73" s="8"/>
      <c r="S73" s="8"/>
      <c r="T73" s="8"/>
      <c r="U73" s="8"/>
      <c r="V73" s="8"/>
      <c r="W73" s="8"/>
      <c r="X73" s="8"/>
      <c r="Y73" s="8"/>
    </row>
    <row r="74" spans="1:25" x14ac:dyDescent="0.2">
      <c r="A74" s="49"/>
      <c r="B74" s="9"/>
      <c r="C74" s="8"/>
      <c r="D74" s="8"/>
      <c r="E74" s="8"/>
      <c r="F74" s="8"/>
      <c r="G74" s="8"/>
      <c r="H74" s="8"/>
      <c r="I74" s="8"/>
      <c r="J74" s="8"/>
      <c r="K74" s="8"/>
      <c r="L74" s="8"/>
      <c r="M74" s="8"/>
      <c r="N74" s="8"/>
      <c r="O74" s="8"/>
      <c r="P74" s="8"/>
      <c r="Q74" s="8"/>
      <c r="R74" s="8"/>
      <c r="S74" s="8"/>
      <c r="T74" s="8"/>
      <c r="U74" s="8"/>
      <c r="V74" s="8"/>
      <c r="W74" s="8"/>
      <c r="X74" s="8"/>
      <c r="Y74" s="8"/>
    </row>
    <row r="75" spans="1:25" s="474" customFormat="1" ht="15" customHeight="1" x14ac:dyDescent="0.3">
      <c r="A75" s="472"/>
      <c r="B75" s="473" t="str">
        <f>+[1]i.04108!C32</f>
        <v>тамга тэмдэг</v>
      </c>
      <c r="C75" s="472"/>
      <c r="D75" s="472"/>
      <c r="E75" s="472"/>
      <c r="F75" s="472"/>
      <c r="G75" s="472"/>
    </row>
    <row r="76" spans="1:25" ht="18.75" x14ac:dyDescent="0.3">
      <c r="A76" s="472"/>
      <c r="B76" s="177"/>
      <c r="C76" s="472"/>
      <c r="D76" s="472"/>
      <c r="E76" s="472"/>
      <c r="F76" s="472"/>
      <c r="G76" s="475"/>
      <c r="H76" s="8"/>
      <c r="I76" s="8"/>
      <c r="J76" s="8"/>
      <c r="K76" s="8"/>
      <c r="L76" s="8"/>
      <c r="M76" s="8"/>
      <c r="N76" s="8"/>
      <c r="O76" s="8"/>
      <c r="P76" s="8"/>
      <c r="Q76" s="8"/>
      <c r="R76" s="8"/>
      <c r="S76" s="8"/>
      <c r="T76" s="8"/>
    </row>
    <row r="77" spans="1:25" ht="19.5" customHeight="1" x14ac:dyDescent="0.3">
      <c r="A77" s="472"/>
      <c r="B77" s="177" t="str">
        <f>+[1]i.04108!C34</f>
        <v xml:space="preserve">ТАЙЛАН ГАРГАСАН:    </v>
      </c>
      <c r="C77" s="472"/>
      <c r="D77" s="472"/>
      <c r="E77" s="472"/>
      <c r="F77" s="472"/>
      <c r="G77" s="8"/>
      <c r="H77" s="8"/>
      <c r="I77" s="8"/>
      <c r="J77" s="8"/>
      <c r="K77" s="8"/>
      <c r="L77" s="8"/>
      <c r="M77" s="8"/>
      <c r="N77" s="8"/>
      <c r="O77" s="8"/>
      <c r="P77" s="8"/>
      <c r="Q77" s="8"/>
      <c r="R77" s="8"/>
      <c r="S77" s="8"/>
      <c r="T77" s="8"/>
    </row>
    <row r="78" spans="1:25" ht="18.75" x14ac:dyDescent="0.3">
      <c r="A78" s="472"/>
      <c r="B78" s="177"/>
      <c r="C78" s="472"/>
      <c r="D78" s="472"/>
      <c r="E78" s="472"/>
      <c r="F78" s="472"/>
      <c r="G78" s="475"/>
      <c r="H78" s="8"/>
      <c r="I78" s="8"/>
      <c r="J78" s="8"/>
      <c r="K78" s="8"/>
      <c r="L78" s="8"/>
      <c r="M78" s="8"/>
      <c r="N78" s="8"/>
      <c r="O78" s="8"/>
      <c r="P78" s="8"/>
      <c r="Q78" s="8"/>
      <c r="R78" s="8"/>
      <c r="S78" s="8"/>
      <c r="T78" s="8"/>
    </row>
    <row r="79" spans="1:25" ht="18.75" x14ac:dyDescent="0.3">
      <c r="A79" s="472"/>
      <c r="B79" s="177" t="str">
        <f>+[1]i.04108!C36</f>
        <v xml:space="preserve"> Гүйцэтгэх захирал</v>
      </c>
      <c r="D79" s="472" t="str">
        <f>+[1]i.04108!D36</f>
        <v xml:space="preserve">/................................../   </v>
      </c>
      <c r="E79" s="472"/>
      <c r="F79" s="472" t="str">
        <f>+[1]i.04108!F36</f>
        <v>/................................./</v>
      </c>
      <c r="G79" s="472"/>
      <c r="H79" s="8"/>
      <c r="I79" s="8"/>
      <c r="J79" s="8"/>
      <c r="K79" s="8"/>
      <c r="L79" s="8"/>
      <c r="M79" s="8"/>
      <c r="N79" s="8"/>
      <c r="O79" s="8"/>
      <c r="P79" s="8"/>
      <c r="Q79" s="8"/>
      <c r="R79" s="8"/>
      <c r="S79" s="8"/>
      <c r="T79" s="8"/>
    </row>
    <row r="80" spans="1:25" ht="18.75" x14ac:dyDescent="0.3">
      <c r="A80" s="476"/>
      <c r="B80" s="177"/>
      <c r="D80" s="472"/>
      <c r="E80" s="472"/>
      <c r="F80" s="472"/>
      <c r="G80" s="8"/>
      <c r="H80" s="8"/>
      <c r="I80" s="8"/>
      <c r="J80" s="8"/>
      <c r="K80" s="8"/>
      <c r="L80" s="8"/>
      <c r="M80" s="8"/>
      <c r="N80" s="8"/>
      <c r="O80" s="8"/>
      <c r="P80" s="8"/>
      <c r="Q80" s="8"/>
      <c r="R80" s="8"/>
      <c r="S80" s="8"/>
      <c r="T80" s="8"/>
      <c r="U80" s="8"/>
      <c r="V80" s="8"/>
      <c r="W80" s="8"/>
      <c r="X80" s="8"/>
      <c r="Y80" s="8"/>
    </row>
    <row r="81" spans="1:25" ht="18.75" x14ac:dyDescent="0.3">
      <c r="A81" s="49"/>
      <c r="B81" s="177" t="str">
        <f>+[1]i.04108!C38</f>
        <v xml:space="preserve"> Ерөнхий нягтлан бодогч  </v>
      </c>
      <c r="D81" s="472" t="str">
        <f>+[1]i.04108!D38</f>
        <v xml:space="preserve">/.................................../   </v>
      </c>
      <c r="E81" s="472"/>
      <c r="F81" s="472" t="str">
        <f>+[1]i.04108!F38</f>
        <v>/................................/</v>
      </c>
      <c r="G81" s="8"/>
      <c r="H81" s="8"/>
      <c r="I81" s="8"/>
      <c r="J81" s="8"/>
      <c r="K81" s="8"/>
      <c r="L81" s="8"/>
      <c r="M81" s="8"/>
      <c r="N81" s="8"/>
      <c r="O81" s="8"/>
      <c r="P81" s="8"/>
      <c r="Q81" s="8"/>
      <c r="R81" s="8"/>
      <c r="S81" s="8"/>
      <c r="T81" s="8"/>
      <c r="U81" s="8"/>
      <c r="V81" s="8"/>
      <c r="W81" s="8"/>
      <c r="X81" s="8"/>
      <c r="Y81" s="8"/>
    </row>
    <row r="82" spans="1:25" ht="18.75" x14ac:dyDescent="0.3">
      <c r="A82" s="49"/>
      <c r="B82" s="177"/>
      <c r="D82" s="472"/>
      <c r="E82" s="472"/>
      <c r="F82" s="472"/>
      <c r="G82" s="8"/>
      <c r="H82" s="8"/>
      <c r="I82" s="8"/>
      <c r="J82" s="8"/>
      <c r="K82" s="8"/>
      <c r="L82" s="8"/>
      <c r="M82" s="8"/>
      <c r="N82" s="8"/>
      <c r="O82" s="8"/>
      <c r="P82" s="8"/>
      <c r="Q82" s="8"/>
      <c r="R82" s="8"/>
      <c r="S82" s="8"/>
      <c r="T82" s="8"/>
      <c r="U82" s="8"/>
      <c r="V82" s="8"/>
      <c r="W82" s="8"/>
      <c r="X82" s="8"/>
      <c r="Y82" s="8"/>
    </row>
    <row r="83" spans="1:25" ht="18.75" x14ac:dyDescent="0.3">
      <c r="A83" s="49"/>
      <c r="B83" s="177" t="str">
        <f>+[1]i.04108!C40</f>
        <v>...................................................</v>
      </c>
      <c r="D83" s="472" t="str">
        <f>+[1]i.04108!D40</f>
        <v xml:space="preserve">/................................../   </v>
      </c>
      <c r="E83" s="472"/>
      <c r="F83" s="472" t="str">
        <f>+[1]i.04108!F40</f>
        <v>/................................/</v>
      </c>
      <c r="G83" s="8"/>
      <c r="H83" s="8"/>
      <c r="I83" s="8"/>
      <c r="J83" s="8"/>
      <c r="K83" s="8"/>
      <c r="L83" s="8"/>
      <c r="M83" s="8"/>
      <c r="N83" s="8"/>
      <c r="O83" s="8"/>
      <c r="P83" s="8"/>
      <c r="Q83" s="8"/>
      <c r="R83" s="8"/>
      <c r="S83" s="8"/>
      <c r="T83" s="8"/>
      <c r="U83" s="8"/>
      <c r="V83" s="8"/>
      <c r="W83" s="8"/>
      <c r="X83" s="8"/>
      <c r="Y83" s="8"/>
    </row>
    <row r="84" spans="1:25" x14ac:dyDescent="0.2">
      <c r="A84" s="49"/>
      <c r="B84" s="9"/>
      <c r="C84" s="8"/>
      <c r="D84" s="8"/>
      <c r="E84" s="8"/>
      <c r="F84" s="8"/>
      <c r="G84" s="8"/>
      <c r="H84" s="8"/>
      <c r="I84" s="8"/>
      <c r="J84" s="8"/>
      <c r="K84" s="8"/>
      <c r="L84" s="8"/>
      <c r="M84" s="8"/>
      <c r="N84" s="8"/>
      <c r="O84" s="8"/>
      <c r="P84" s="8"/>
      <c r="Q84" s="8"/>
      <c r="R84" s="8"/>
      <c r="S84" s="8"/>
      <c r="T84" s="8"/>
      <c r="U84" s="8"/>
      <c r="V84" s="8"/>
      <c r="W84" s="8"/>
      <c r="X84" s="8"/>
      <c r="Y84" s="8"/>
    </row>
    <row r="85" spans="1:25" x14ac:dyDescent="0.2">
      <c r="A85" s="49"/>
      <c r="B85" s="9"/>
      <c r="C85" s="8"/>
      <c r="D85" s="8"/>
      <c r="E85" s="8"/>
      <c r="F85" s="8"/>
      <c r="G85" s="8"/>
      <c r="H85" s="8"/>
      <c r="I85" s="8"/>
      <c r="J85" s="8"/>
      <c r="K85" s="8"/>
      <c r="L85" s="8"/>
      <c r="M85" s="8"/>
      <c r="N85" s="8"/>
      <c r="O85" s="8"/>
      <c r="P85" s="8"/>
      <c r="Q85" s="8"/>
      <c r="R85" s="8"/>
      <c r="S85" s="8"/>
      <c r="T85" s="8"/>
      <c r="U85" s="8"/>
      <c r="V85" s="8"/>
      <c r="W85" s="8"/>
      <c r="X85" s="8"/>
      <c r="Y85" s="8"/>
    </row>
    <row r="86" spans="1:25" x14ac:dyDescent="0.2">
      <c r="A86" s="49"/>
      <c r="B86" s="9"/>
      <c r="C86" s="8"/>
      <c r="D86" s="8"/>
      <c r="E86" s="8"/>
      <c r="F86" s="8"/>
      <c r="G86" s="8"/>
      <c r="H86" s="8"/>
      <c r="I86" s="8"/>
      <c r="J86" s="8"/>
      <c r="K86" s="8"/>
      <c r="L86" s="8"/>
      <c r="M86" s="8"/>
      <c r="N86" s="8"/>
      <c r="O86" s="8"/>
      <c r="P86" s="8"/>
      <c r="Q86" s="8"/>
      <c r="R86" s="8"/>
      <c r="S86" s="8"/>
      <c r="T86" s="8"/>
      <c r="U86" s="8"/>
      <c r="V86" s="8"/>
      <c r="W86" s="8"/>
      <c r="X86" s="8"/>
      <c r="Y86" s="8"/>
    </row>
    <row r="87" spans="1:25" x14ac:dyDescent="0.2">
      <c r="A87" s="49"/>
      <c r="B87" s="9"/>
      <c r="C87" s="8"/>
      <c r="D87" s="8"/>
      <c r="E87" s="8"/>
      <c r="F87" s="8"/>
      <c r="G87" s="8"/>
      <c r="H87" s="8"/>
      <c r="I87" s="8"/>
      <c r="J87" s="8"/>
      <c r="K87" s="8"/>
      <c r="L87" s="8"/>
      <c r="M87" s="8"/>
      <c r="N87" s="8"/>
      <c r="O87" s="8"/>
      <c r="P87" s="8"/>
      <c r="Q87" s="8"/>
      <c r="R87" s="8"/>
      <c r="S87" s="8"/>
      <c r="T87" s="8"/>
      <c r="U87" s="8"/>
      <c r="V87" s="8"/>
      <c r="W87" s="8"/>
      <c r="X87" s="8"/>
      <c r="Y87" s="8"/>
    </row>
    <row r="88" spans="1:25" x14ac:dyDescent="0.2">
      <c r="A88" s="49"/>
      <c r="B88" s="9"/>
      <c r="C88" s="8"/>
      <c r="D88" s="8"/>
      <c r="E88" s="8"/>
      <c r="F88" s="8"/>
      <c r="G88" s="8"/>
      <c r="H88" s="8"/>
      <c r="I88" s="8"/>
      <c r="J88" s="8"/>
      <c r="K88" s="8"/>
      <c r="L88" s="8"/>
      <c r="M88" s="8"/>
      <c r="N88" s="8"/>
      <c r="O88" s="8"/>
      <c r="P88" s="8"/>
      <c r="Q88" s="8"/>
      <c r="R88" s="8"/>
      <c r="S88" s="8"/>
      <c r="T88" s="8"/>
      <c r="U88" s="8"/>
      <c r="V88" s="8"/>
      <c r="W88" s="8"/>
      <c r="X88" s="8"/>
      <c r="Y88" s="8"/>
    </row>
    <row r="89" spans="1:25" x14ac:dyDescent="0.2">
      <c r="A89" s="49"/>
      <c r="B89" s="9"/>
      <c r="C89" s="8"/>
      <c r="D89" s="8"/>
      <c r="E89" s="8"/>
      <c r="F89" s="8"/>
      <c r="G89" s="8"/>
      <c r="H89" s="8"/>
      <c r="I89" s="8"/>
      <c r="J89" s="8"/>
      <c r="K89" s="8"/>
      <c r="L89" s="8"/>
      <c r="M89" s="8"/>
      <c r="N89" s="8"/>
      <c r="O89" s="8"/>
      <c r="P89" s="8"/>
      <c r="Q89" s="8"/>
      <c r="R89" s="8"/>
      <c r="S89" s="8"/>
      <c r="T89" s="8"/>
      <c r="U89" s="8"/>
      <c r="V89" s="8"/>
      <c r="W89" s="8"/>
      <c r="X89" s="8"/>
      <c r="Y89" s="8"/>
    </row>
    <row r="90" spans="1:25" x14ac:dyDescent="0.2">
      <c r="A90" s="49"/>
      <c r="B90" s="9"/>
      <c r="C90" s="8"/>
      <c r="D90" s="8"/>
      <c r="E90" s="8"/>
      <c r="F90" s="8"/>
      <c r="G90" s="8"/>
      <c r="H90" s="8"/>
      <c r="I90" s="8"/>
      <c r="J90" s="8"/>
      <c r="K90" s="8"/>
      <c r="L90" s="8"/>
      <c r="M90" s="8"/>
      <c r="N90" s="8"/>
      <c r="O90" s="8"/>
      <c r="P90" s="8"/>
      <c r="Q90" s="8"/>
      <c r="R90" s="8"/>
      <c r="S90" s="8"/>
      <c r="T90" s="8"/>
      <c r="U90" s="8"/>
      <c r="V90" s="8"/>
      <c r="W90" s="8"/>
      <c r="X90" s="8"/>
      <c r="Y90" s="8"/>
    </row>
    <row r="91" spans="1:25" x14ac:dyDescent="0.2">
      <c r="A91" s="49"/>
      <c r="B91" s="9"/>
      <c r="C91" s="8"/>
      <c r="D91" s="8"/>
      <c r="E91" s="8"/>
      <c r="F91" s="8"/>
      <c r="G91" s="8"/>
      <c r="H91" s="8"/>
      <c r="I91" s="8"/>
      <c r="J91" s="8"/>
      <c r="K91" s="8"/>
      <c r="L91" s="8"/>
      <c r="M91" s="8"/>
      <c r="N91" s="8"/>
      <c r="O91" s="8"/>
      <c r="P91" s="8"/>
      <c r="Q91" s="8"/>
      <c r="R91" s="8"/>
      <c r="S91" s="8"/>
      <c r="T91" s="8"/>
      <c r="U91" s="8"/>
      <c r="V91" s="8"/>
      <c r="W91" s="8"/>
      <c r="X91" s="8"/>
      <c r="Y91" s="8"/>
    </row>
    <row r="92" spans="1:25" x14ac:dyDescent="0.2">
      <c r="A92" s="49"/>
      <c r="B92" s="9"/>
      <c r="C92" s="8"/>
      <c r="D92" s="8"/>
      <c r="E92" s="8"/>
      <c r="F92" s="8"/>
      <c r="G92" s="8"/>
      <c r="H92" s="8"/>
      <c r="I92" s="8"/>
      <c r="J92" s="8"/>
      <c r="K92" s="8"/>
      <c r="L92" s="8"/>
      <c r="M92" s="8"/>
      <c r="N92" s="8"/>
      <c r="O92" s="8"/>
      <c r="P92" s="8"/>
      <c r="Q92" s="8"/>
      <c r="R92" s="8"/>
      <c r="S92" s="8"/>
      <c r="T92" s="8"/>
      <c r="U92" s="8"/>
      <c r="V92" s="8"/>
      <c r="W92" s="8"/>
      <c r="X92" s="8"/>
      <c r="Y92" s="8"/>
    </row>
    <row r="93" spans="1:25" x14ac:dyDescent="0.2">
      <c r="A93" s="49"/>
      <c r="B93" s="9"/>
      <c r="C93" s="8"/>
      <c r="D93" s="8"/>
      <c r="E93" s="8"/>
      <c r="F93" s="8"/>
      <c r="G93" s="8"/>
      <c r="H93" s="8"/>
      <c r="I93" s="8"/>
      <c r="J93" s="8"/>
      <c r="K93" s="8"/>
      <c r="L93" s="8"/>
      <c r="M93" s="8"/>
      <c r="N93" s="8"/>
      <c r="O93" s="8"/>
      <c r="P93" s="8"/>
      <c r="Q93" s="8"/>
      <c r="R93" s="8"/>
      <c r="S93" s="8"/>
      <c r="T93" s="8"/>
      <c r="U93" s="8"/>
      <c r="V93" s="8"/>
      <c r="W93" s="8"/>
      <c r="X93" s="8"/>
      <c r="Y93" s="8"/>
    </row>
    <row r="94" spans="1:25" x14ac:dyDescent="0.2">
      <c r="A94" s="49"/>
      <c r="B94" s="9"/>
      <c r="C94" s="8"/>
      <c r="D94" s="8"/>
      <c r="E94" s="8"/>
      <c r="F94" s="8"/>
      <c r="G94" s="8"/>
      <c r="H94" s="8"/>
      <c r="I94" s="8"/>
      <c r="J94" s="8"/>
      <c r="K94" s="8"/>
      <c r="L94" s="8"/>
      <c r="M94" s="8"/>
      <c r="N94" s="8"/>
      <c r="O94" s="8"/>
      <c r="P94" s="8"/>
      <c r="Q94" s="8"/>
      <c r="R94" s="8"/>
      <c r="S94" s="8"/>
      <c r="T94" s="8"/>
      <c r="U94" s="8"/>
      <c r="V94" s="8"/>
      <c r="W94" s="8"/>
      <c r="X94" s="8"/>
      <c r="Y94" s="8"/>
    </row>
    <row r="95" spans="1:25" x14ac:dyDescent="0.2">
      <c r="A95" s="49"/>
      <c r="B95" s="9"/>
      <c r="C95" s="8"/>
      <c r="D95" s="8"/>
      <c r="E95" s="8"/>
      <c r="F95" s="8"/>
      <c r="G95" s="8"/>
      <c r="H95" s="8"/>
      <c r="I95" s="8"/>
      <c r="J95" s="8"/>
      <c r="K95" s="8"/>
      <c r="L95" s="8"/>
      <c r="M95" s="8"/>
      <c r="N95" s="8"/>
      <c r="O95" s="8"/>
      <c r="P95" s="8"/>
      <c r="Q95" s="8"/>
      <c r="R95" s="8"/>
      <c r="S95" s="8"/>
      <c r="T95" s="8"/>
      <c r="U95" s="8"/>
      <c r="V95" s="8"/>
      <c r="W95" s="8"/>
      <c r="X95" s="8"/>
      <c r="Y95" s="8"/>
    </row>
    <row r="96" spans="1:25" x14ac:dyDescent="0.2">
      <c r="A96" s="49"/>
      <c r="B96" s="9"/>
      <c r="C96" s="8"/>
      <c r="D96" s="8"/>
      <c r="E96" s="8"/>
      <c r="F96" s="8"/>
      <c r="G96" s="8"/>
      <c r="H96" s="8"/>
      <c r="I96" s="8"/>
      <c r="J96" s="8"/>
      <c r="K96" s="8"/>
      <c r="L96" s="8"/>
      <c r="M96" s="8"/>
      <c r="N96" s="8"/>
      <c r="O96" s="8"/>
      <c r="P96" s="8"/>
      <c r="Q96" s="8"/>
      <c r="R96" s="8"/>
      <c r="S96" s="8"/>
      <c r="T96" s="8"/>
      <c r="U96" s="8"/>
      <c r="V96" s="8"/>
      <c r="W96" s="8"/>
      <c r="X96" s="8"/>
      <c r="Y96" s="8"/>
    </row>
    <row r="97" spans="1:25" x14ac:dyDescent="0.2">
      <c r="A97" s="49"/>
      <c r="B97" s="9"/>
      <c r="C97" s="8"/>
      <c r="D97" s="8"/>
      <c r="E97" s="8"/>
      <c r="F97" s="8"/>
      <c r="G97" s="8"/>
      <c r="H97" s="8"/>
      <c r="I97" s="8"/>
      <c r="J97" s="8"/>
      <c r="K97" s="8"/>
      <c r="L97" s="8"/>
      <c r="M97" s="8"/>
      <c r="N97" s="8"/>
      <c r="O97" s="8"/>
      <c r="P97" s="8"/>
      <c r="Q97" s="8"/>
      <c r="R97" s="8"/>
      <c r="S97" s="8"/>
      <c r="T97" s="8"/>
      <c r="U97" s="8"/>
      <c r="V97" s="8"/>
      <c r="W97" s="8"/>
      <c r="X97" s="8"/>
      <c r="Y97" s="8"/>
    </row>
    <row r="98" spans="1:25" x14ac:dyDescent="0.2">
      <c r="A98" s="49"/>
      <c r="B98" s="9"/>
      <c r="C98" s="8"/>
      <c r="D98" s="8"/>
      <c r="E98" s="8"/>
      <c r="F98" s="8"/>
      <c r="G98" s="8"/>
      <c r="H98" s="8"/>
      <c r="I98" s="8"/>
      <c r="J98" s="8"/>
      <c r="K98" s="8"/>
      <c r="L98" s="8"/>
      <c r="M98" s="8"/>
      <c r="N98" s="8"/>
      <c r="O98" s="8"/>
      <c r="P98" s="8"/>
      <c r="Q98" s="8"/>
      <c r="R98" s="8"/>
      <c r="S98" s="8"/>
      <c r="T98" s="8"/>
      <c r="U98" s="8"/>
      <c r="V98" s="8"/>
      <c r="W98" s="8"/>
      <c r="X98" s="8"/>
      <c r="Y98" s="8"/>
    </row>
    <row r="99" spans="1:25" x14ac:dyDescent="0.2">
      <c r="A99" s="49"/>
      <c r="B99" s="9"/>
      <c r="C99" s="8"/>
      <c r="D99" s="8"/>
      <c r="E99" s="8"/>
      <c r="F99" s="8"/>
      <c r="G99" s="8"/>
      <c r="H99" s="8"/>
      <c r="I99" s="8"/>
      <c r="J99" s="8"/>
      <c r="K99" s="8"/>
      <c r="L99" s="8"/>
      <c r="M99" s="8"/>
      <c r="N99" s="8"/>
      <c r="O99" s="8"/>
      <c r="P99" s="8"/>
      <c r="Q99" s="8"/>
      <c r="R99" s="8"/>
      <c r="S99" s="8"/>
      <c r="T99" s="8"/>
      <c r="U99" s="8"/>
      <c r="V99" s="8"/>
      <c r="W99" s="8"/>
      <c r="X99" s="8"/>
      <c r="Y99" s="8"/>
    </row>
    <row r="100" spans="1:25" x14ac:dyDescent="0.2">
      <c r="A100" s="49"/>
      <c r="B100" s="9"/>
      <c r="C100" s="8"/>
      <c r="D100" s="8"/>
      <c r="E100" s="8"/>
      <c r="F100" s="8"/>
      <c r="G100" s="8"/>
      <c r="H100" s="8"/>
      <c r="I100" s="8"/>
      <c r="J100" s="8"/>
      <c r="K100" s="8"/>
      <c r="L100" s="8"/>
      <c r="M100" s="8"/>
      <c r="N100" s="8"/>
      <c r="O100" s="8"/>
      <c r="P100" s="8"/>
      <c r="Q100" s="8"/>
      <c r="R100" s="8"/>
      <c r="S100" s="8"/>
      <c r="T100" s="8"/>
      <c r="U100" s="8"/>
      <c r="V100" s="8"/>
      <c r="W100" s="8"/>
      <c r="X100" s="8"/>
      <c r="Y100" s="8"/>
    </row>
    <row r="101" spans="1:25" x14ac:dyDescent="0.2">
      <c r="A101" s="49"/>
      <c r="B101" s="9"/>
      <c r="C101" s="8"/>
      <c r="D101" s="8"/>
      <c r="E101" s="8"/>
      <c r="F101" s="8"/>
      <c r="G101" s="8"/>
      <c r="H101" s="8"/>
      <c r="I101" s="8"/>
      <c r="J101" s="8"/>
      <c r="K101" s="8"/>
      <c r="L101" s="8"/>
      <c r="M101" s="8"/>
      <c r="N101" s="8"/>
      <c r="O101" s="8"/>
      <c r="P101" s="8"/>
      <c r="Q101" s="8"/>
      <c r="R101" s="8"/>
      <c r="S101" s="8"/>
      <c r="T101" s="8"/>
      <c r="U101" s="8"/>
      <c r="V101" s="8"/>
      <c r="W101" s="8"/>
      <c r="X101" s="8"/>
      <c r="Y101" s="8"/>
    </row>
    <row r="102" spans="1:25" x14ac:dyDescent="0.2">
      <c r="A102" s="49"/>
      <c r="B102" s="9"/>
      <c r="C102" s="8"/>
      <c r="D102" s="8"/>
      <c r="E102" s="8"/>
      <c r="F102" s="8"/>
      <c r="G102" s="8"/>
      <c r="H102" s="8"/>
      <c r="I102" s="8"/>
      <c r="J102" s="8"/>
      <c r="K102" s="8"/>
      <c r="L102" s="8"/>
      <c r="M102" s="8"/>
      <c r="N102" s="8"/>
      <c r="O102" s="8"/>
      <c r="P102" s="8"/>
      <c r="Q102" s="8"/>
      <c r="R102" s="8"/>
      <c r="S102" s="8"/>
      <c r="T102" s="8"/>
      <c r="U102" s="8"/>
      <c r="V102" s="8"/>
      <c r="W102" s="8"/>
      <c r="X102" s="8"/>
      <c r="Y102" s="8"/>
    </row>
    <row r="103" spans="1:25" x14ac:dyDescent="0.2">
      <c r="A103" s="49"/>
      <c r="B103" s="9"/>
      <c r="C103" s="8"/>
      <c r="D103" s="8"/>
      <c r="E103" s="8"/>
      <c r="F103" s="8"/>
      <c r="G103" s="8"/>
      <c r="H103" s="8"/>
      <c r="I103" s="8"/>
      <c r="J103" s="8"/>
      <c r="K103" s="8"/>
      <c r="L103" s="8"/>
      <c r="M103" s="8"/>
      <c r="N103" s="8"/>
      <c r="O103" s="8"/>
      <c r="P103" s="8"/>
      <c r="Q103" s="8"/>
      <c r="R103" s="8"/>
      <c r="S103" s="8"/>
      <c r="T103" s="8"/>
      <c r="U103" s="8"/>
      <c r="V103" s="8"/>
      <c r="W103" s="8"/>
      <c r="X103" s="8"/>
      <c r="Y103" s="8"/>
    </row>
    <row r="104" spans="1:25" x14ac:dyDescent="0.2">
      <c r="A104" s="49"/>
      <c r="B104" s="9"/>
      <c r="C104" s="8"/>
      <c r="D104" s="8"/>
      <c r="E104" s="8"/>
      <c r="F104" s="8"/>
      <c r="G104" s="8"/>
      <c r="H104" s="8"/>
      <c r="I104" s="8"/>
      <c r="J104" s="8"/>
      <c r="K104" s="8"/>
      <c r="L104" s="8"/>
      <c r="M104" s="8"/>
      <c r="N104" s="8"/>
      <c r="O104" s="8"/>
      <c r="P104" s="8"/>
      <c r="Q104" s="8"/>
      <c r="R104" s="8"/>
      <c r="S104" s="8"/>
      <c r="T104" s="8"/>
      <c r="U104" s="8"/>
      <c r="V104" s="8"/>
      <c r="W104" s="8"/>
      <c r="X104" s="8"/>
      <c r="Y104" s="8"/>
    </row>
    <row r="105" spans="1:25" x14ac:dyDescent="0.2">
      <c r="A105" s="49"/>
      <c r="B105" s="9"/>
      <c r="C105" s="8"/>
      <c r="D105" s="8"/>
      <c r="E105" s="8"/>
      <c r="F105" s="8"/>
      <c r="G105" s="8"/>
      <c r="H105" s="8"/>
      <c r="I105" s="8"/>
      <c r="J105" s="8"/>
      <c r="K105" s="8"/>
      <c r="L105" s="8"/>
      <c r="M105" s="8"/>
      <c r="N105" s="8"/>
      <c r="O105" s="8"/>
      <c r="P105" s="8"/>
      <c r="Q105" s="8"/>
      <c r="R105" s="8"/>
      <c r="S105" s="8"/>
      <c r="T105" s="8"/>
      <c r="U105" s="8"/>
      <c r="V105" s="8"/>
      <c r="W105" s="8"/>
      <c r="X105" s="8"/>
      <c r="Y105" s="8"/>
    </row>
    <row r="106" spans="1:25" x14ac:dyDescent="0.2">
      <c r="A106" s="49"/>
      <c r="B106" s="9"/>
      <c r="C106" s="8"/>
      <c r="D106" s="8"/>
      <c r="E106" s="8"/>
      <c r="F106" s="8"/>
      <c r="G106" s="8"/>
      <c r="H106" s="8"/>
      <c r="I106" s="8"/>
      <c r="J106" s="8"/>
      <c r="K106" s="8"/>
      <c r="L106" s="8"/>
      <c r="M106" s="8"/>
      <c r="N106" s="8"/>
      <c r="O106" s="8"/>
      <c r="P106" s="8"/>
      <c r="Q106" s="8"/>
      <c r="R106" s="8"/>
      <c r="S106" s="8"/>
      <c r="T106" s="8"/>
      <c r="U106" s="8"/>
      <c r="V106" s="8"/>
      <c r="W106" s="8"/>
      <c r="X106" s="8"/>
      <c r="Y106" s="8"/>
    </row>
    <row r="107" spans="1:25" x14ac:dyDescent="0.2">
      <c r="A107" s="49"/>
      <c r="B107" s="9"/>
      <c r="C107" s="8"/>
      <c r="D107" s="8"/>
      <c r="E107" s="8"/>
      <c r="F107" s="8"/>
      <c r="G107" s="8"/>
      <c r="H107" s="8"/>
      <c r="I107" s="8"/>
      <c r="J107" s="8"/>
      <c r="K107" s="8"/>
      <c r="L107" s="8"/>
      <c r="M107" s="8"/>
      <c r="N107" s="8"/>
      <c r="O107" s="8"/>
      <c r="P107" s="8"/>
      <c r="Q107" s="8"/>
      <c r="R107" s="8"/>
      <c r="S107" s="8"/>
      <c r="T107" s="8"/>
      <c r="U107" s="8"/>
      <c r="V107" s="8"/>
      <c r="W107" s="8"/>
      <c r="X107" s="8"/>
      <c r="Y107" s="8"/>
    </row>
    <row r="108" spans="1:25" x14ac:dyDescent="0.2">
      <c r="A108" s="49"/>
      <c r="B108" s="9"/>
      <c r="C108" s="8"/>
      <c r="D108" s="8"/>
      <c r="E108" s="8"/>
      <c r="F108" s="8"/>
      <c r="G108" s="8"/>
      <c r="H108" s="8"/>
      <c r="I108" s="8"/>
      <c r="J108" s="8"/>
      <c r="K108" s="8"/>
      <c r="L108" s="8"/>
      <c r="M108" s="8"/>
      <c r="N108" s="8"/>
      <c r="O108" s="8"/>
      <c r="P108" s="8"/>
      <c r="Q108" s="8"/>
      <c r="R108" s="8"/>
      <c r="S108" s="8"/>
      <c r="T108" s="8"/>
      <c r="U108" s="8"/>
      <c r="V108" s="8"/>
      <c r="W108" s="8"/>
      <c r="X108" s="8"/>
      <c r="Y108" s="8"/>
    </row>
    <row r="109" spans="1:25" x14ac:dyDescent="0.2">
      <c r="A109" s="49"/>
      <c r="B109" s="9"/>
      <c r="C109" s="8"/>
      <c r="D109" s="8"/>
      <c r="E109" s="8"/>
      <c r="F109" s="8"/>
      <c r="G109" s="8"/>
      <c r="H109" s="8"/>
      <c r="I109" s="8"/>
      <c r="J109" s="8"/>
      <c r="K109" s="8"/>
      <c r="L109" s="8"/>
      <c r="M109" s="8"/>
      <c r="N109" s="8"/>
      <c r="O109" s="8"/>
      <c r="P109" s="8"/>
      <c r="Q109" s="8"/>
      <c r="R109" s="8"/>
      <c r="S109" s="8"/>
      <c r="T109" s="8"/>
      <c r="U109" s="8"/>
      <c r="V109" s="8"/>
      <c r="W109" s="8"/>
      <c r="X109" s="8"/>
      <c r="Y109" s="8"/>
    </row>
    <row r="110" spans="1:25" x14ac:dyDescent="0.2">
      <c r="A110" s="49"/>
      <c r="B110" s="9"/>
      <c r="C110" s="8"/>
      <c r="D110" s="8"/>
      <c r="E110" s="8"/>
      <c r="F110" s="8"/>
      <c r="G110" s="8"/>
      <c r="H110" s="8"/>
      <c r="I110" s="8"/>
      <c r="J110" s="8"/>
      <c r="K110" s="8"/>
      <c r="L110" s="8"/>
      <c r="M110" s="8"/>
      <c r="N110" s="8"/>
      <c r="O110" s="8"/>
      <c r="P110" s="8"/>
      <c r="Q110" s="8"/>
      <c r="R110" s="8"/>
      <c r="S110" s="8"/>
      <c r="T110" s="8"/>
      <c r="U110" s="8"/>
      <c r="V110" s="8"/>
      <c r="W110" s="8"/>
      <c r="X110" s="8"/>
      <c r="Y110" s="8"/>
    </row>
    <row r="111" spans="1:25" x14ac:dyDescent="0.2">
      <c r="A111" s="49"/>
      <c r="B111" s="9"/>
      <c r="C111" s="8"/>
      <c r="D111" s="8"/>
      <c r="E111" s="8"/>
      <c r="F111" s="8"/>
      <c r="G111" s="8"/>
      <c r="H111" s="8"/>
      <c r="I111" s="8"/>
      <c r="J111" s="8"/>
      <c r="K111" s="8"/>
      <c r="L111" s="8"/>
      <c r="M111" s="8"/>
      <c r="N111" s="8"/>
      <c r="O111" s="8"/>
      <c r="P111" s="8"/>
      <c r="Q111" s="8"/>
      <c r="R111" s="8"/>
      <c r="S111" s="8"/>
      <c r="T111" s="8"/>
      <c r="U111" s="8"/>
      <c r="V111" s="8"/>
      <c r="W111" s="8"/>
      <c r="X111" s="8"/>
      <c r="Y111" s="8"/>
    </row>
    <row r="112" spans="1:25" x14ac:dyDescent="0.2">
      <c r="A112" s="49"/>
      <c r="B112" s="9"/>
      <c r="C112" s="8"/>
      <c r="D112" s="8"/>
      <c r="E112" s="8"/>
      <c r="F112" s="8"/>
      <c r="G112" s="8"/>
      <c r="H112" s="8"/>
      <c r="I112" s="8"/>
      <c r="J112" s="8"/>
      <c r="K112" s="8"/>
      <c r="L112" s="8"/>
      <c r="M112" s="8"/>
      <c r="N112" s="8"/>
      <c r="O112" s="8"/>
      <c r="P112" s="8"/>
      <c r="Q112" s="8"/>
      <c r="R112" s="8"/>
      <c r="S112" s="8"/>
      <c r="T112" s="8"/>
      <c r="U112" s="8"/>
      <c r="V112" s="8"/>
      <c r="W112" s="8"/>
      <c r="X112" s="8"/>
      <c r="Y112" s="8"/>
    </row>
    <row r="113" spans="1:25" x14ac:dyDescent="0.2">
      <c r="A113" s="49"/>
      <c r="B113" s="9"/>
      <c r="C113" s="8"/>
      <c r="D113" s="8"/>
      <c r="E113" s="8"/>
      <c r="F113" s="8"/>
      <c r="G113" s="8"/>
      <c r="H113" s="8"/>
      <c r="I113" s="8"/>
      <c r="J113" s="8"/>
      <c r="K113" s="8"/>
      <c r="L113" s="8"/>
      <c r="M113" s="8"/>
      <c r="N113" s="8"/>
      <c r="O113" s="8"/>
      <c r="P113" s="8"/>
      <c r="Q113" s="8"/>
      <c r="R113" s="8"/>
      <c r="S113" s="8"/>
      <c r="T113" s="8"/>
      <c r="U113" s="8"/>
      <c r="V113" s="8"/>
      <c r="W113" s="8"/>
      <c r="X113" s="8"/>
      <c r="Y113" s="8"/>
    </row>
    <row r="114" spans="1:25" x14ac:dyDescent="0.2">
      <c r="A114" s="49"/>
      <c r="B114" s="9"/>
      <c r="C114" s="8"/>
      <c r="D114" s="8"/>
      <c r="E114" s="8"/>
      <c r="F114" s="8"/>
      <c r="G114" s="8"/>
      <c r="H114" s="8"/>
      <c r="I114" s="8"/>
      <c r="J114" s="8"/>
      <c r="K114" s="8"/>
      <c r="L114" s="8"/>
      <c r="M114" s="8"/>
      <c r="N114" s="8"/>
      <c r="O114" s="8"/>
      <c r="P114" s="8"/>
      <c r="Q114" s="8"/>
      <c r="R114" s="8"/>
      <c r="S114" s="8"/>
      <c r="T114" s="8"/>
      <c r="U114" s="8"/>
      <c r="V114" s="8"/>
      <c r="W114" s="8"/>
      <c r="X114" s="8"/>
      <c r="Y114" s="8"/>
    </row>
    <row r="115" spans="1:25" x14ac:dyDescent="0.2">
      <c r="A115" s="49"/>
      <c r="B115" s="9"/>
      <c r="C115" s="8"/>
      <c r="D115" s="8"/>
      <c r="E115" s="8"/>
      <c r="F115" s="8"/>
      <c r="G115" s="8"/>
      <c r="H115" s="8"/>
      <c r="I115" s="8"/>
      <c r="J115" s="8"/>
      <c r="K115" s="8"/>
      <c r="L115" s="8"/>
      <c r="M115" s="8"/>
      <c r="N115" s="8"/>
      <c r="O115" s="8"/>
      <c r="P115" s="8"/>
      <c r="Q115" s="8"/>
      <c r="R115" s="8"/>
      <c r="S115" s="8"/>
      <c r="T115" s="8"/>
      <c r="U115" s="8"/>
      <c r="V115" s="8"/>
      <c r="W115" s="8"/>
      <c r="X115" s="8"/>
      <c r="Y115" s="8"/>
    </row>
    <row r="116" spans="1:25" x14ac:dyDescent="0.2">
      <c r="A116" s="49"/>
      <c r="B116" s="9"/>
      <c r="C116" s="8"/>
      <c r="D116" s="8"/>
      <c r="E116" s="8"/>
      <c r="F116" s="8"/>
      <c r="G116" s="8"/>
      <c r="H116" s="8"/>
      <c r="I116" s="8"/>
      <c r="J116" s="8"/>
      <c r="K116" s="8"/>
      <c r="L116" s="8"/>
      <c r="M116" s="8"/>
      <c r="N116" s="8"/>
      <c r="O116" s="8"/>
      <c r="P116" s="8"/>
      <c r="Q116" s="8"/>
      <c r="R116" s="8"/>
      <c r="S116" s="8"/>
      <c r="T116" s="8"/>
      <c r="U116" s="8"/>
      <c r="V116" s="8"/>
      <c r="W116" s="8"/>
      <c r="X116" s="8"/>
      <c r="Y116" s="8"/>
    </row>
    <row r="117" spans="1:25" x14ac:dyDescent="0.2">
      <c r="A117" s="49"/>
      <c r="B117" s="9"/>
      <c r="C117" s="8"/>
      <c r="D117" s="8"/>
      <c r="E117" s="8"/>
      <c r="F117" s="8"/>
      <c r="G117" s="8"/>
      <c r="H117" s="8"/>
      <c r="I117" s="8"/>
      <c r="J117" s="8"/>
      <c r="K117" s="8"/>
      <c r="L117" s="8"/>
      <c r="M117" s="8"/>
      <c r="N117" s="8"/>
      <c r="O117" s="8"/>
      <c r="P117" s="8"/>
      <c r="Q117" s="8"/>
      <c r="R117" s="8"/>
      <c r="S117" s="8"/>
      <c r="T117" s="8"/>
      <c r="U117" s="8"/>
      <c r="V117" s="8"/>
      <c r="W117" s="8"/>
      <c r="X117" s="8"/>
      <c r="Y117" s="8"/>
    </row>
    <row r="118" spans="1:25" x14ac:dyDescent="0.2">
      <c r="A118" s="49"/>
      <c r="B118" s="9"/>
      <c r="C118" s="8"/>
      <c r="D118" s="8"/>
      <c r="E118" s="8"/>
      <c r="F118" s="8"/>
      <c r="G118" s="8"/>
      <c r="H118" s="8"/>
      <c r="I118" s="8"/>
      <c r="J118" s="8"/>
      <c r="K118" s="8"/>
      <c r="L118" s="8"/>
      <c r="M118" s="8"/>
      <c r="N118" s="8"/>
      <c r="O118" s="8"/>
      <c r="P118" s="8"/>
      <c r="Q118" s="8"/>
      <c r="R118" s="8"/>
      <c r="S118" s="8"/>
      <c r="T118" s="8"/>
      <c r="U118" s="8"/>
      <c r="V118" s="8"/>
      <c r="W118" s="8"/>
      <c r="X118" s="8"/>
      <c r="Y118" s="8"/>
    </row>
    <row r="119" spans="1:25" x14ac:dyDescent="0.2">
      <c r="A119" s="49"/>
      <c r="B119" s="9"/>
      <c r="C119" s="8"/>
      <c r="D119" s="8"/>
      <c r="E119" s="8"/>
      <c r="F119" s="8"/>
      <c r="G119" s="8"/>
      <c r="H119" s="8"/>
      <c r="I119" s="8"/>
      <c r="J119" s="8"/>
      <c r="K119" s="8"/>
      <c r="L119" s="8"/>
      <c r="M119" s="8"/>
      <c r="N119" s="8"/>
      <c r="O119" s="8"/>
      <c r="P119" s="8"/>
      <c r="Q119" s="8"/>
      <c r="R119" s="8"/>
      <c r="S119" s="8"/>
      <c r="T119" s="8"/>
      <c r="U119" s="8"/>
      <c r="V119" s="8"/>
      <c r="W119" s="8"/>
      <c r="X119" s="8"/>
      <c r="Y119" s="8"/>
    </row>
    <row r="120" spans="1:25" x14ac:dyDescent="0.2">
      <c r="A120" s="49"/>
      <c r="B120" s="9"/>
      <c r="C120" s="8"/>
      <c r="D120" s="8"/>
      <c r="E120" s="8"/>
      <c r="F120" s="8"/>
      <c r="G120" s="8"/>
      <c r="H120" s="8"/>
      <c r="I120" s="8"/>
      <c r="J120" s="8"/>
      <c r="K120" s="8"/>
      <c r="L120" s="8"/>
      <c r="M120" s="8"/>
      <c r="N120" s="8"/>
      <c r="O120" s="8"/>
      <c r="P120" s="8"/>
      <c r="Q120" s="8"/>
      <c r="R120" s="8"/>
      <c r="S120" s="8"/>
      <c r="T120" s="8"/>
      <c r="U120" s="8"/>
      <c r="V120" s="8"/>
      <c r="W120" s="8"/>
      <c r="X120" s="8"/>
      <c r="Y120" s="8"/>
    </row>
    <row r="121" spans="1:25" x14ac:dyDescent="0.2">
      <c r="A121" s="49"/>
      <c r="B121" s="9"/>
      <c r="C121" s="8"/>
      <c r="D121" s="8"/>
      <c r="E121" s="8"/>
      <c r="F121" s="8"/>
      <c r="G121" s="8"/>
      <c r="H121" s="8"/>
      <c r="I121" s="8"/>
      <c r="J121" s="8"/>
      <c r="K121" s="8"/>
      <c r="L121" s="8"/>
      <c r="M121" s="8"/>
      <c r="N121" s="8"/>
      <c r="O121" s="8"/>
      <c r="P121" s="8"/>
      <c r="Q121" s="8"/>
      <c r="R121" s="8"/>
      <c r="S121" s="8"/>
      <c r="T121" s="8"/>
      <c r="U121" s="8"/>
      <c r="V121" s="8"/>
      <c r="W121" s="8"/>
      <c r="X121" s="8"/>
      <c r="Y121" s="8"/>
    </row>
    <row r="122" spans="1:25" x14ac:dyDescent="0.2">
      <c r="A122" s="49"/>
      <c r="B122" s="9"/>
      <c r="C122" s="8"/>
      <c r="D122" s="8"/>
      <c r="E122" s="8"/>
      <c r="F122" s="8"/>
      <c r="G122" s="8"/>
      <c r="H122" s="8"/>
      <c r="I122" s="8"/>
      <c r="J122" s="8"/>
      <c r="K122" s="8"/>
      <c r="L122" s="8"/>
      <c r="M122" s="8"/>
      <c r="N122" s="8"/>
      <c r="O122" s="8"/>
      <c r="P122" s="8"/>
      <c r="Q122" s="8"/>
      <c r="R122" s="8"/>
      <c r="S122" s="8"/>
      <c r="T122" s="8"/>
      <c r="U122" s="8"/>
      <c r="V122" s="8"/>
      <c r="W122" s="8"/>
      <c r="X122" s="8"/>
      <c r="Y122" s="8"/>
    </row>
    <row r="123" spans="1:25" x14ac:dyDescent="0.2">
      <c r="A123" s="49"/>
      <c r="B123" s="9"/>
      <c r="C123" s="8"/>
      <c r="D123" s="8"/>
      <c r="E123" s="8"/>
      <c r="F123" s="8"/>
      <c r="G123" s="8"/>
      <c r="H123" s="8"/>
      <c r="I123" s="8"/>
      <c r="J123" s="8"/>
      <c r="K123" s="8"/>
      <c r="L123" s="8"/>
      <c r="M123" s="8"/>
      <c r="N123" s="8"/>
      <c r="O123" s="8"/>
      <c r="P123" s="8"/>
      <c r="Q123" s="8"/>
      <c r="R123" s="8"/>
      <c r="S123" s="8"/>
      <c r="T123" s="8"/>
      <c r="U123" s="8"/>
      <c r="V123" s="8"/>
      <c r="W123" s="8"/>
      <c r="X123" s="8"/>
      <c r="Y123" s="8"/>
    </row>
    <row r="124" spans="1:25" x14ac:dyDescent="0.2">
      <c r="A124" s="49"/>
      <c r="B124" s="9"/>
      <c r="C124" s="8"/>
      <c r="D124" s="8"/>
      <c r="E124" s="8"/>
      <c r="F124" s="8"/>
      <c r="G124" s="8"/>
      <c r="H124" s="8"/>
      <c r="I124" s="8"/>
      <c r="J124" s="8"/>
      <c r="K124" s="8"/>
      <c r="L124" s="8"/>
      <c r="M124" s="8"/>
      <c r="N124" s="8"/>
      <c r="O124" s="8"/>
      <c r="P124" s="8"/>
      <c r="Q124" s="8"/>
      <c r="R124" s="8"/>
      <c r="S124" s="8"/>
      <c r="T124" s="8"/>
      <c r="U124" s="8"/>
      <c r="V124" s="8"/>
      <c r="W124" s="8"/>
      <c r="X124" s="8"/>
      <c r="Y124" s="8"/>
    </row>
    <row r="125" spans="1:25" x14ac:dyDescent="0.2">
      <c r="A125" s="49"/>
      <c r="B125" s="9"/>
      <c r="C125" s="8"/>
      <c r="D125" s="8"/>
      <c r="E125" s="8"/>
      <c r="F125" s="8"/>
      <c r="G125" s="8"/>
      <c r="H125" s="8"/>
      <c r="I125" s="8"/>
      <c r="J125" s="8"/>
      <c r="K125" s="8"/>
      <c r="L125" s="8"/>
      <c r="M125" s="8"/>
      <c r="N125" s="8"/>
      <c r="O125" s="8"/>
      <c r="P125" s="8"/>
      <c r="Q125" s="8"/>
      <c r="R125" s="8"/>
      <c r="S125" s="8"/>
      <c r="T125" s="8"/>
      <c r="U125" s="8"/>
      <c r="V125" s="8"/>
      <c r="W125" s="8"/>
      <c r="X125" s="8"/>
      <c r="Y125" s="8"/>
    </row>
    <row r="126" spans="1:25" x14ac:dyDescent="0.2">
      <c r="A126" s="49"/>
      <c r="B126" s="9"/>
      <c r="C126" s="8"/>
      <c r="D126" s="8"/>
      <c r="E126" s="8"/>
      <c r="F126" s="8"/>
      <c r="G126" s="8"/>
      <c r="H126" s="8"/>
      <c r="I126" s="8"/>
      <c r="J126" s="8"/>
      <c r="K126" s="8"/>
      <c r="L126" s="8"/>
      <c r="M126" s="8"/>
      <c r="N126" s="8"/>
      <c r="O126" s="8"/>
      <c r="P126" s="8"/>
      <c r="Q126" s="8"/>
      <c r="R126" s="8"/>
      <c r="S126" s="8"/>
      <c r="T126" s="8"/>
      <c r="U126" s="8"/>
      <c r="V126" s="8"/>
      <c r="W126" s="8"/>
      <c r="X126" s="8"/>
      <c r="Y126" s="8"/>
    </row>
    <row r="127" spans="1:25" x14ac:dyDescent="0.2">
      <c r="A127" s="49"/>
      <c r="B127" s="9"/>
      <c r="C127" s="8"/>
      <c r="D127" s="8"/>
      <c r="E127" s="8"/>
      <c r="F127" s="8"/>
      <c r="G127" s="8"/>
      <c r="H127" s="8"/>
      <c r="I127" s="8"/>
      <c r="J127" s="8"/>
      <c r="K127" s="8"/>
      <c r="L127" s="8"/>
      <c r="M127" s="8"/>
      <c r="N127" s="8"/>
      <c r="O127" s="8"/>
      <c r="P127" s="8"/>
      <c r="Q127" s="8"/>
      <c r="R127" s="8"/>
      <c r="S127" s="8"/>
      <c r="T127" s="8"/>
      <c r="U127" s="8"/>
      <c r="V127" s="8"/>
      <c r="W127" s="8"/>
      <c r="X127" s="8"/>
      <c r="Y127" s="8"/>
    </row>
    <row r="128" spans="1:25" x14ac:dyDescent="0.2">
      <c r="A128" s="49"/>
      <c r="B128" s="9"/>
      <c r="C128" s="8"/>
      <c r="D128" s="8"/>
      <c r="E128" s="8"/>
      <c r="F128" s="8"/>
      <c r="G128" s="8"/>
      <c r="H128" s="8"/>
      <c r="I128" s="8"/>
      <c r="J128" s="8"/>
      <c r="K128" s="8"/>
      <c r="L128" s="8"/>
      <c r="M128" s="8"/>
      <c r="N128" s="8"/>
      <c r="O128" s="8"/>
      <c r="P128" s="8"/>
      <c r="Q128" s="8"/>
      <c r="R128" s="8"/>
      <c r="S128" s="8"/>
      <c r="T128" s="8"/>
      <c r="U128" s="8"/>
      <c r="V128" s="8"/>
      <c r="W128" s="8"/>
      <c r="X128" s="8"/>
      <c r="Y128" s="8"/>
    </row>
    <row r="129" spans="1:25" x14ac:dyDescent="0.2">
      <c r="A129" s="49"/>
      <c r="B129" s="9"/>
      <c r="C129" s="8"/>
      <c r="D129" s="8"/>
      <c r="E129" s="8"/>
      <c r="F129" s="8"/>
      <c r="G129" s="8"/>
      <c r="H129" s="8"/>
      <c r="I129" s="8"/>
      <c r="J129" s="8"/>
      <c r="K129" s="8"/>
      <c r="L129" s="8"/>
      <c r="M129" s="8"/>
      <c r="N129" s="8"/>
      <c r="O129" s="8"/>
      <c r="P129" s="8"/>
      <c r="Q129" s="8"/>
      <c r="R129" s="8"/>
      <c r="S129" s="8"/>
      <c r="T129" s="8"/>
      <c r="U129" s="8"/>
      <c r="V129" s="8"/>
      <c r="W129" s="8"/>
      <c r="X129" s="8"/>
      <c r="Y129" s="8"/>
    </row>
    <row r="130" spans="1:25" x14ac:dyDescent="0.2">
      <c r="A130" s="49"/>
      <c r="B130" s="9"/>
      <c r="C130" s="8"/>
      <c r="D130" s="8"/>
      <c r="E130" s="8"/>
      <c r="F130" s="8"/>
      <c r="G130" s="8"/>
      <c r="H130" s="8"/>
      <c r="I130" s="8"/>
      <c r="J130" s="8"/>
      <c r="K130" s="8"/>
      <c r="L130" s="8"/>
      <c r="M130" s="8"/>
      <c r="N130" s="8"/>
      <c r="O130" s="8"/>
      <c r="P130" s="8"/>
      <c r="Q130" s="8"/>
      <c r="R130" s="8"/>
      <c r="S130" s="8"/>
      <c r="T130" s="8"/>
      <c r="U130" s="8"/>
      <c r="V130" s="8"/>
      <c r="W130" s="8"/>
      <c r="X130" s="8"/>
      <c r="Y130" s="8"/>
    </row>
    <row r="131" spans="1:25" x14ac:dyDescent="0.2">
      <c r="A131" s="49"/>
      <c r="B131" s="9"/>
      <c r="C131" s="8"/>
      <c r="D131" s="8"/>
      <c r="E131" s="8"/>
      <c r="F131" s="8"/>
      <c r="G131" s="8"/>
      <c r="H131" s="8"/>
      <c r="I131" s="8"/>
      <c r="J131" s="8"/>
      <c r="K131" s="8"/>
      <c r="L131" s="8"/>
      <c r="M131" s="8"/>
      <c r="N131" s="8"/>
      <c r="O131" s="8"/>
      <c r="P131" s="8"/>
      <c r="Q131" s="8"/>
      <c r="R131" s="8"/>
      <c r="S131" s="8"/>
      <c r="T131" s="8"/>
      <c r="U131" s="8"/>
      <c r="V131" s="8"/>
      <c r="W131" s="8"/>
      <c r="X131" s="8"/>
      <c r="Y131" s="8"/>
    </row>
    <row r="132" spans="1:25" x14ac:dyDescent="0.2">
      <c r="A132" s="49"/>
      <c r="B132" s="9"/>
      <c r="C132" s="8"/>
      <c r="D132" s="8"/>
      <c r="E132" s="8"/>
      <c r="F132" s="8"/>
      <c r="G132" s="8"/>
      <c r="H132" s="8"/>
      <c r="I132" s="8"/>
      <c r="J132" s="8"/>
      <c r="K132" s="8"/>
      <c r="L132" s="8"/>
      <c r="M132" s="8"/>
      <c r="N132" s="8"/>
      <c r="O132" s="8"/>
      <c r="P132" s="8"/>
      <c r="Q132" s="8"/>
      <c r="R132" s="8"/>
      <c r="S132" s="8"/>
      <c r="T132" s="8"/>
      <c r="U132" s="8"/>
      <c r="V132" s="8"/>
      <c r="W132" s="8"/>
      <c r="X132" s="8"/>
      <c r="Y132" s="8"/>
    </row>
    <row r="133" spans="1:25" x14ac:dyDescent="0.2">
      <c r="A133" s="49"/>
      <c r="B133" s="9"/>
      <c r="C133" s="8"/>
      <c r="D133" s="8"/>
      <c r="E133" s="8"/>
      <c r="F133" s="8"/>
      <c r="G133" s="8"/>
      <c r="H133" s="8"/>
      <c r="I133" s="8"/>
      <c r="J133" s="8"/>
      <c r="K133" s="8"/>
      <c r="L133" s="8"/>
      <c r="M133" s="8"/>
      <c r="N133" s="8"/>
      <c r="O133" s="8"/>
      <c r="P133" s="8"/>
      <c r="Q133" s="8"/>
      <c r="R133" s="8"/>
      <c r="S133" s="8"/>
      <c r="T133" s="8"/>
      <c r="U133" s="8"/>
      <c r="V133" s="8"/>
      <c r="W133" s="8"/>
      <c r="X133" s="8"/>
      <c r="Y133" s="8"/>
    </row>
    <row r="134" spans="1:25" x14ac:dyDescent="0.2">
      <c r="A134" s="49"/>
      <c r="B134" s="9"/>
      <c r="C134" s="8"/>
      <c r="D134" s="8"/>
      <c r="E134" s="8"/>
      <c r="F134" s="8"/>
      <c r="G134" s="8"/>
      <c r="H134" s="8"/>
      <c r="I134" s="8"/>
      <c r="J134" s="8"/>
      <c r="K134" s="8"/>
      <c r="L134" s="8"/>
      <c r="M134" s="8"/>
      <c r="N134" s="8"/>
      <c r="O134" s="8"/>
      <c r="P134" s="8"/>
      <c r="Q134" s="8"/>
      <c r="R134" s="8"/>
      <c r="S134" s="8"/>
      <c r="T134" s="8"/>
      <c r="U134" s="8"/>
      <c r="V134" s="8"/>
      <c r="W134" s="8"/>
      <c r="X134" s="8"/>
      <c r="Y134" s="8"/>
    </row>
    <row r="135" spans="1:25" x14ac:dyDescent="0.2">
      <c r="A135" s="49"/>
      <c r="B135" s="9"/>
      <c r="C135" s="8"/>
      <c r="D135" s="8"/>
      <c r="E135" s="8"/>
      <c r="F135" s="8"/>
      <c r="G135" s="8"/>
      <c r="H135" s="8"/>
      <c r="I135" s="8"/>
      <c r="J135" s="8"/>
      <c r="K135" s="8"/>
      <c r="L135" s="8"/>
      <c r="M135" s="8"/>
      <c r="N135" s="8"/>
      <c r="O135" s="8"/>
      <c r="P135" s="8"/>
      <c r="Q135" s="8"/>
      <c r="R135" s="8"/>
      <c r="S135" s="8"/>
      <c r="T135" s="8"/>
      <c r="U135" s="8"/>
      <c r="V135" s="8"/>
      <c r="W135" s="8"/>
      <c r="X135" s="8"/>
      <c r="Y135" s="8"/>
    </row>
    <row r="136" spans="1:25" x14ac:dyDescent="0.2">
      <c r="A136" s="49"/>
      <c r="B136" s="9"/>
      <c r="C136" s="8"/>
      <c r="D136" s="8"/>
      <c r="E136" s="8"/>
      <c r="F136" s="8"/>
      <c r="G136" s="8"/>
      <c r="H136" s="8"/>
      <c r="I136" s="8"/>
      <c r="J136" s="8"/>
      <c r="K136" s="8"/>
      <c r="L136" s="8"/>
      <c r="M136" s="8"/>
      <c r="N136" s="8"/>
      <c r="O136" s="8"/>
      <c r="P136" s="8"/>
      <c r="Q136" s="8"/>
      <c r="R136" s="8"/>
      <c r="S136" s="8"/>
      <c r="T136" s="8"/>
      <c r="U136" s="8"/>
      <c r="V136" s="8"/>
      <c r="W136" s="8"/>
      <c r="X136" s="8"/>
      <c r="Y136" s="8"/>
    </row>
    <row r="137" spans="1:25" x14ac:dyDescent="0.2">
      <c r="A137" s="49"/>
      <c r="B137" s="9"/>
      <c r="C137" s="8"/>
      <c r="D137" s="8"/>
      <c r="E137" s="8"/>
      <c r="F137" s="8"/>
      <c r="G137" s="8"/>
      <c r="H137" s="8"/>
      <c r="I137" s="8"/>
      <c r="J137" s="8"/>
      <c r="K137" s="8"/>
      <c r="L137" s="8"/>
      <c r="M137" s="8"/>
      <c r="N137" s="8"/>
      <c r="O137" s="8"/>
      <c r="P137" s="8"/>
      <c r="Q137" s="8"/>
      <c r="R137" s="8"/>
      <c r="S137" s="8"/>
      <c r="T137" s="8"/>
      <c r="U137" s="8"/>
      <c r="V137" s="8"/>
      <c r="W137" s="8"/>
      <c r="X137" s="8"/>
      <c r="Y137" s="8"/>
    </row>
    <row r="138" spans="1:25" x14ac:dyDescent="0.2">
      <c r="A138" s="49"/>
      <c r="B138" s="9"/>
      <c r="C138" s="8"/>
      <c r="D138" s="8"/>
      <c r="E138" s="8"/>
      <c r="F138" s="8"/>
      <c r="G138" s="8"/>
      <c r="H138" s="8"/>
      <c r="I138" s="8"/>
      <c r="J138" s="8"/>
      <c r="K138" s="8"/>
      <c r="L138" s="8"/>
      <c r="M138" s="8"/>
      <c r="N138" s="8"/>
      <c r="O138" s="8"/>
      <c r="P138" s="8"/>
      <c r="Q138" s="8"/>
      <c r="R138" s="8"/>
      <c r="S138" s="8"/>
      <c r="T138" s="8"/>
      <c r="U138" s="8"/>
      <c r="V138" s="8"/>
      <c r="W138" s="8"/>
      <c r="X138" s="8"/>
      <c r="Y138" s="8"/>
    </row>
    <row r="139" spans="1:25" x14ac:dyDescent="0.2">
      <c r="A139" s="49"/>
      <c r="B139" s="9"/>
      <c r="C139" s="8"/>
      <c r="D139" s="8"/>
      <c r="E139" s="8"/>
      <c r="F139" s="8"/>
      <c r="G139" s="8"/>
      <c r="H139" s="8"/>
      <c r="I139" s="8"/>
      <c r="J139" s="8"/>
      <c r="K139" s="8"/>
      <c r="L139" s="8"/>
      <c r="M139" s="8"/>
      <c r="N139" s="8"/>
      <c r="O139" s="8"/>
      <c r="P139" s="8"/>
      <c r="Q139" s="8"/>
      <c r="R139" s="8"/>
      <c r="S139" s="8"/>
      <c r="T139" s="8"/>
      <c r="U139" s="8"/>
      <c r="V139" s="8"/>
      <c r="W139" s="8"/>
      <c r="X139" s="8"/>
      <c r="Y139" s="8"/>
    </row>
    <row r="140" spans="1:25" x14ac:dyDescent="0.2">
      <c r="A140" s="49"/>
      <c r="B140" s="9"/>
      <c r="C140" s="8"/>
      <c r="D140" s="8"/>
      <c r="E140" s="8"/>
      <c r="F140" s="8"/>
      <c r="G140" s="8"/>
      <c r="H140" s="8"/>
      <c r="I140" s="8"/>
      <c r="J140" s="8"/>
      <c r="K140" s="8"/>
      <c r="L140" s="8"/>
      <c r="M140" s="8"/>
      <c r="N140" s="8"/>
      <c r="O140" s="8"/>
      <c r="P140" s="8"/>
      <c r="Q140" s="8"/>
      <c r="R140" s="8"/>
      <c r="S140" s="8"/>
      <c r="T140" s="8"/>
      <c r="U140" s="8"/>
      <c r="V140" s="8"/>
      <c r="W140" s="8"/>
      <c r="X140" s="8"/>
      <c r="Y140" s="8"/>
    </row>
    <row r="141" spans="1:25" x14ac:dyDescent="0.2">
      <c r="A141" s="49"/>
      <c r="B141" s="9"/>
      <c r="C141" s="8"/>
      <c r="D141" s="8"/>
      <c r="E141" s="8"/>
      <c r="F141" s="8"/>
      <c r="G141" s="8"/>
      <c r="H141" s="8"/>
      <c r="I141" s="8"/>
      <c r="J141" s="8"/>
      <c r="K141" s="8"/>
      <c r="L141" s="8"/>
      <c r="M141" s="8"/>
      <c r="N141" s="8"/>
      <c r="O141" s="8"/>
      <c r="P141" s="8"/>
      <c r="Q141" s="8"/>
      <c r="R141" s="8"/>
      <c r="S141" s="8"/>
      <c r="T141" s="8"/>
      <c r="U141" s="8"/>
      <c r="V141" s="8"/>
      <c r="W141" s="8"/>
      <c r="X141" s="8"/>
      <c r="Y141" s="8"/>
    </row>
    <row r="142" spans="1:25" x14ac:dyDescent="0.2">
      <c r="A142" s="49"/>
      <c r="B142" s="9"/>
      <c r="C142" s="8"/>
      <c r="D142" s="8"/>
      <c r="E142" s="8"/>
      <c r="F142" s="8"/>
      <c r="G142" s="8"/>
      <c r="H142" s="8"/>
      <c r="I142" s="8"/>
      <c r="J142" s="8"/>
      <c r="K142" s="8"/>
      <c r="L142" s="8"/>
      <c r="M142" s="8"/>
      <c r="N142" s="8"/>
      <c r="O142" s="8"/>
      <c r="P142" s="8"/>
      <c r="Q142" s="8"/>
      <c r="R142" s="8"/>
      <c r="S142" s="8"/>
      <c r="T142" s="8"/>
      <c r="U142" s="8"/>
      <c r="V142" s="8"/>
      <c r="W142" s="8"/>
      <c r="X142" s="8"/>
      <c r="Y142" s="8"/>
    </row>
    <row r="143" spans="1:25" x14ac:dyDescent="0.2">
      <c r="A143" s="49"/>
      <c r="B143" s="9"/>
      <c r="C143" s="8"/>
      <c r="D143" s="8"/>
      <c r="E143" s="8"/>
      <c r="F143" s="8"/>
      <c r="G143" s="8"/>
      <c r="H143" s="8"/>
      <c r="I143" s="8"/>
      <c r="J143" s="8"/>
      <c r="K143" s="8"/>
      <c r="L143" s="8"/>
      <c r="M143" s="8"/>
      <c r="N143" s="8"/>
      <c r="O143" s="8"/>
      <c r="P143" s="8"/>
      <c r="Q143" s="8"/>
      <c r="R143" s="8"/>
      <c r="S143" s="8"/>
      <c r="T143" s="8"/>
      <c r="U143" s="8"/>
      <c r="V143" s="8"/>
      <c r="W143" s="8"/>
      <c r="X143" s="8"/>
      <c r="Y143" s="8"/>
    </row>
    <row r="144" spans="1:25" x14ac:dyDescent="0.2">
      <c r="A144" s="49"/>
      <c r="B144" s="9"/>
      <c r="C144" s="8"/>
      <c r="D144" s="8"/>
      <c r="E144" s="8"/>
      <c r="F144" s="8"/>
      <c r="G144" s="8"/>
      <c r="H144" s="8"/>
      <c r="I144" s="8"/>
      <c r="J144" s="8"/>
      <c r="K144" s="8"/>
      <c r="L144" s="8"/>
      <c r="M144" s="8"/>
      <c r="N144" s="8"/>
      <c r="O144" s="8"/>
      <c r="P144" s="8"/>
      <c r="Q144" s="8"/>
      <c r="R144" s="8"/>
      <c r="S144" s="8"/>
      <c r="T144" s="8"/>
      <c r="U144" s="8"/>
      <c r="V144" s="8"/>
      <c r="W144" s="8"/>
      <c r="X144" s="8"/>
      <c r="Y144" s="8"/>
    </row>
    <row r="145" spans="1:25" x14ac:dyDescent="0.2">
      <c r="A145" s="49"/>
      <c r="B145" s="9"/>
      <c r="C145" s="8"/>
      <c r="D145" s="8"/>
      <c r="E145" s="8"/>
      <c r="F145" s="8"/>
      <c r="G145" s="8"/>
      <c r="H145" s="8"/>
      <c r="I145" s="8"/>
      <c r="J145" s="8"/>
      <c r="K145" s="8"/>
      <c r="L145" s="8"/>
      <c r="M145" s="8"/>
      <c r="N145" s="8"/>
      <c r="O145" s="8"/>
      <c r="P145" s="8"/>
      <c r="Q145" s="8"/>
      <c r="R145" s="8"/>
      <c r="S145" s="8"/>
      <c r="T145" s="8"/>
      <c r="U145" s="8"/>
      <c r="V145" s="8"/>
      <c r="W145" s="8"/>
      <c r="X145" s="8"/>
      <c r="Y145" s="8"/>
    </row>
    <row r="146" spans="1:25" x14ac:dyDescent="0.2">
      <c r="A146" s="49"/>
      <c r="B146" s="9"/>
      <c r="C146" s="8"/>
      <c r="D146" s="8"/>
      <c r="E146" s="8"/>
      <c r="F146" s="8"/>
      <c r="G146" s="8"/>
      <c r="H146" s="8"/>
      <c r="I146" s="8"/>
      <c r="J146" s="8"/>
      <c r="K146" s="8"/>
      <c r="L146" s="8"/>
      <c r="M146" s="8"/>
      <c r="N146" s="8"/>
      <c r="O146" s="8"/>
      <c r="P146" s="8"/>
      <c r="Q146" s="8"/>
      <c r="R146" s="8"/>
      <c r="S146" s="8"/>
      <c r="T146" s="8"/>
      <c r="U146" s="8"/>
      <c r="V146" s="8"/>
      <c r="W146" s="8"/>
      <c r="X146" s="8"/>
      <c r="Y146" s="8"/>
    </row>
    <row r="147" spans="1:25" x14ac:dyDescent="0.2">
      <c r="A147" s="49"/>
      <c r="B147" s="9"/>
      <c r="C147" s="8"/>
      <c r="D147" s="8"/>
      <c r="E147" s="8"/>
      <c r="F147" s="8"/>
      <c r="G147" s="8"/>
      <c r="H147" s="8"/>
      <c r="I147" s="8"/>
      <c r="J147" s="8"/>
      <c r="K147" s="8"/>
      <c r="L147" s="8"/>
      <c r="M147" s="8"/>
      <c r="N147" s="8"/>
      <c r="O147" s="8"/>
      <c r="P147" s="8"/>
      <c r="Q147" s="8"/>
      <c r="R147" s="8"/>
      <c r="S147" s="8"/>
      <c r="T147" s="8"/>
      <c r="U147" s="8"/>
      <c r="V147" s="8"/>
      <c r="W147" s="8"/>
      <c r="X147" s="8"/>
      <c r="Y147" s="8"/>
    </row>
    <row r="148" spans="1:25" x14ac:dyDescent="0.2">
      <c r="A148" s="49"/>
      <c r="B148" s="9"/>
      <c r="C148" s="8"/>
      <c r="D148" s="8"/>
      <c r="E148" s="8"/>
      <c r="F148" s="8"/>
      <c r="G148" s="8"/>
      <c r="H148" s="8"/>
      <c r="I148" s="8"/>
      <c r="J148" s="8"/>
      <c r="K148" s="8"/>
      <c r="L148" s="8"/>
      <c r="M148" s="8"/>
      <c r="N148" s="8"/>
      <c r="O148" s="8"/>
      <c r="P148" s="8"/>
      <c r="Q148" s="8"/>
      <c r="R148" s="8"/>
      <c r="S148" s="8"/>
      <c r="T148" s="8"/>
      <c r="U148" s="8"/>
      <c r="V148" s="8"/>
      <c r="W148" s="8"/>
      <c r="X148" s="8"/>
      <c r="Y148" s="8"/>
    </row>
    <row r="149" spans="1:25" x14ac:dyDescent="0.2">
      <c r="A149" s="49"/>
      <c r="B149" s="9"/>
      <c r="C149" s="8"/>
      <c r="D149" s="8"/>
      <c r="E149" s="8"/>
      <c r="F149" s="8"/>
      <c r="G149" s="8"/>
      <c r="H149" s="8"/>
      <c r="I149" s="8"/>
      <c r="J149" s="8"/>
      <c r="K149" s="8"/>
      <c r="L149" s="8"/>
      <c r="M149" s="8"/>
      <c r="N149" s="8"/>
      <c r="O149" s="8"/>
      <c r="P149" s="8"/>
      <c r="Q149" s="8"/>
      <c r="R149" s="8"/>
      <c r="S149" s="8"/>
      <c r="T149" s="8"/>
      <c r="U149" s="8"/>
      <c r="V149" s="8"/>
      <c r="W149" s="8"/>
      <c r="X149" s="8"/>
      <c r="Y149" s="8"/>
    </row>
    <row r="150" spans="1:25" x14ac:dyDescent="0.2">
      <c r="A150" s="49"/>
      <c r="B150" s="9"/>
      <c r="C150" s="8"/>
      <c r="D150" s="8"/>
      <c r="E150" s="8"/>
      <c r="F150" s="8"/>
      <c r="G150" s="8"/>
      <c r="H150" s="8"/>
      <c r="I150" s="8"/>
      <c r="J150" s="8"/>
      <c r="K150" s="8"/>
      <c r="L150" s="8"/>
      <c r="M150" s="8"/>
      <c r="N150" s="8"/>
      <c r="O150" s="8"/>
      <c r="P150" s="8"/>
      <c r="Q150" s="8"/>
      <c r="R150" s="8"/>
      <c r="S150" s="8"/>
      <c r="T150" s="8"/>
      <c r="U150" s="8"/>
      <c r="V150" s="8"/>
      <c r="W150" s="8"/>
      <c r="X150" s="8"/>
      <c r="Y150" s="8"/>
    </row>
    <row r="151" spans="1:25" x14ac:dyDescent="0.2">
      <c r="A151" s="49"/>
      <c r="B151" s="9"/>
      <c r="C151" s="8"/>
      <c r="D151" s="8"/>
      <c r="E151" s="8"/>
      <c r="F151" s="8"/>
      <c r="G151" s="8"/>
      <c r="H151" s="8"/>
      <c r="I151" s="8"/>
      <c r="J151" s="8"/>
      <c r="K151" s="8"/>
      <c r="L151" s="8"/>
      <c r="M151" s="8"/>
      <c r="N151" s="8"/>
      <c r="O151" s="8"/>
      <c r="P151" s="8"/>
      <c r="Q151" s="8"/>
      <c r="R151" s="8"/>
      <c r="S151" s="8"/>
      <c r="T151" s="8"/>
      <c r="U151" s="8"/>
      <c r="V151" s="8"/>
      <c r="W151" s="8"/>
      <c r="X151" s="8"/>
      <c r="Y151" s="8"/>
    </row>
    <row r="152" spans="1:25" x14ac:dyDescent="0.2">
      <c r="A152" s="49"/>
      <c r="B152" s="9"/>
      <c r="C152" s="8"/>
      <c r="D152" s="8"/>
      <c r="E152" s="8"/>
      <c r="F152" s="8"/>
      <c r="G152" s="8"/>
      <c r="H152" s="8"/>
      <c r="I152" s="8"/>
      <c r="J152" s="8"/>
      <c r="K152" s="8"/>
      <c r="L152" s="8"/>
      <c r="M152" s="8"/>
      <c r="N152" s="8"/>
      <c r="O152" s="8"/>
      <c r="P152" s="8"/>
      <c r="Q152" s="8"/>
      <c r="R152" s="8"/>
      <c r="S152" s="8"/>
      <c r="T152" s="8"/>
      <c r="U152" s="8"/>
      <c r="V152" s="8"/>
      <c r="W152" s="8"/>
      <c r="X152" s="8"/>
      <c r="Y152" s="8"/>
    </row>
    <row r="153" spans="1:25" x14ac:dyDescent="0.2">
      <c r="A153" s="49"/>
      <c r="B153" s="9"/>
      <c r="C153" s="8"/>
      <c r="D153" s="8"/>
      <c r="E153" s="8"/>
      <c r="F153" s="8"/>
      <c r="G153" s="8"/>
      <c r="H153" s="8"/>
      <c r="I153" s="8"/>
      <c r="J153" s="8"/>
      <c r="K153" s="8"/>
      <c r="L153" s="8"/>
      <c r="M153" s="8"/>
      <c r="N153" s="8"/>
      <c r="O153" s="8"/>
      <c r="P153" s="8"/>
      <c r="Q153" s="8"/>
      <c r="R153" s="8"/>
      <c r="S153" s="8"/>
      <c r="T153" s="8"/>
      <c r="U153" s="8"/>
      <c r="V153" s="8"/>
      <c r="W153" s="8"/>
      <c r="X153" s="8"/>
      <c r="Y153" s="8"/>
    </row>
    <row r="154" spans="1:25" x14ac:dyDescent="0.2">
      <c r="A154" s="49"/>
      <c r="B154" s="9"/>
      <c r="C154" s="8"/>
      <c r="D154" s="8"/>
      <c r="E154" s="8"/>
      <c r="F154" s="8"/>
      <c r="G154" s="8"/>
      <c r="H154" s="8"/>
      <c r="I154" s="8"/>
      <c r="J154" s="8"/>
      <c r="K154" s="8"/>
      <c r="L154" s="8"/>
      <c r="M154" s="8"/>
      <c r="N154" s="8"/>
      <c r="O154" s="8"/>
      <c r="P154" s="8"/>
      <c r="Q154" s="8"/>
      <c r="R154" s="8"/>
      <c r="S154" s="8"/>
      <c r="T154" s="8"/>
      <c r="U154" s="8"/>
      <c r="V154" s="8"/>
      <c r="W154" s="8"/>
      <c r="X154" s="8"/>
      <c r="Y154" s="8"/>
    </row>
    <row r="155" spans="1:25" x14ac:dyDescent="0.2">
      <c r="A155" s="49"/>
      <c r="B155" s="9"/>
      <c r="C155" s="8"/>
      <c r="D155" s="8"/>
      <c r="E155" s="8"/>
      <c r="F155" s="8"/>
      <c r="G155" s="8"/>
      <c r="H155" s="8"/>
      <c r="I155" s="8"/>
      <c r="J155" s="8"/>
      <c r="K155" s="8"/>
      <c r="L155" s="8"/>
      <c r="M155" s="8"/>
      <c r="N155" s="8"/>
      <c r="O155" s="8"/>
      <c r="P155" s="8"/>
      <c r="Q155" s="8"/>
      <c r="R155" s="8"/>
      <c r="S155" s="8"/>
      <c r="T155" s="8"/>
      <c r="U155" s="8"/>
      <c r="V155" s="8"/>
      <c r="W155" s="8"/>
      <c r="X155" s="8"/>
      <c r="Y155" s="8"/>
    </row>
    <row r="156" spans="1:25" x14ac:dyDescent="0.2">
      <c r="A156" s="49"/>
      <c r="B156" s="9"/>
      <c r="C156" s="8"/>
      <c r="D156" s="8"/>
      <c r="E156" s="8"/>
      <c r="F156" s="8"/>
      <c r="G156" s="8"/>
      <c r="H156" s="8"/>
      <c r="I156" s="8"/>
      <c r="J156" s="8"/>
      <c r="K156" s="8"/>
      <c r="L156" s="8"/>
      <c r="M156" s="8"/>
      <c r="N156" s="8"/>
      <c r="O156" s="8"/>
      <c r="P156" s="8"/>
      <c r="Q156" s="8"/>
      <c r="R156" s="8"/>
      <c r="S156" s="8"/>
      <c r="T156" s="8"/>
      <c r="U156" s="8"/>
      <c r="V156" s="8"/>
      <c r="W156" s="8"/>
      <c r="X156" s="8"/>
      <c r="Y156" s="8"/>
    </row>
    <row r="157" spans="1:25" x14ac:dyDescent="0.2">
      <c r="A157" s="49"/>
      <c r="B157" s="9"/>
      <c r="C157" s="8"/>
      <c r="D157" s="8"/>
      <c r="E157" s="8"/>
      <c r="F157" s="8"/>
      <c r="G157" s="8"/>
      <c r="H157" s="8"/>
      <c r="I157" s="8"/>
      <c r="J157" s="8"/>
      <c r="K157" s="8"/>
      <c r="L157" s="8"/>
      <c r="M157" s="8"/>
      <c r="N157" s="8"/>
      <c r="O157" s="8"/>
      <c r="P157" s="8"/>
      <c r="Q157" s="8"/>
      <c r="R157" s="8"/>
      <c r="S157" s="8"/>
      <c r="T157" s="8"/>
      <c r="U157" s="8"/>
      <c r="V157" s="8"/>
      <c r="W157" s="8"/>
      <c r="X157" s="8"/>
      <c r="Y157" s="8"/>
    </row>
    <row r="158" spans="1:25" x14ac:dyDescent="0.2">
      <c r="A158" s="49"/>
      <c r="B158" s="9"/>
      <c r="C158" s="8"/>
      <c r="D158" s="8"/>
      <c r="E158" s="8"/>
      <c r="F158" s="8"/>
      <c r="G158" s="8"/>
      <c r="H158" s="8"/>
      <c r="I158" s="8"/>
      <c r="J158" s="8"/>
      <c r="K158" s="8"/>
      <c r="L158" s="8"/>
      <c r="M158" s="8"/>
      <c r="N158" s="8"/>
      <c r="O158" s="8"/>
      <c r="P158" s="8"/>
      <c r="Q158" s="8"/>
      <c r="R158" s="8"/>
      <c r="S158" s="8"/>
      <c r="T158" s="8"/>
      <c r="U158" s="8"/>
      <c r="V158" s="8"/>
      <c r="W158" s="8"/>
      <c r="X158" s="8"/>
      <c r="Y158" s="8"/>
    </row>
    <row r="159" spans="1:25" x14ac:dyDescent="0.2">
      <c r="A159" s="49"/>
      <c r="B159" s="9"/>
      <c r="C159" s="8"/>
      <c r="D159" s="8"/>
      <c r="E159" s="8"/>
      <c r="F159" s="8"/>
      <c r="G159" s="8"/>
      <c r="H159" s="8"/>
      <c r="I159" s="8"/>
      <c r="J159" s="8"/>
      <c r="K159" s="8"/>
      <c r="L159" s="8"/>
      <c r="M159" s="8"/>
      <c r="N159" s="8"/>
      <c r="O159" s="8"/>
      <c r="P159" s="8"/>
      <c r="Q159" s="8"/>
      <c r="R159" s="8"/>
      <c r="S159" s="8"/>
      <c r="T159" s="8"/>
      <c r="U159" s="8"/>
      <c r="V159" s="8"/>
      <c r="W159" s="8"/>
      <c r="X159" s="8"/>
      <c r="Y159" s="8"/>
    </row>
    <row r="160" spans="1:25" x14ac:dyDescent="0.2">
      <c r="A160" s="49"/>
      <c r="B160" s="9"/>
      <c r="C160" s="8"/>
      <c r="D160" s="8"/>
      <c r="E160" s="8"/>
      <c r="F160" s="8"/>
      <c r="G160" s="8"/>
      <c r="H160" s="8"/>
      <c r="I160" s="8"/>
      <c r="J160" s="8"/>
      <c r="K160" s="8"/>
      <c r="L160" s="8"/>
      <c r="M160" s="8"/>
      <c r="N160" s="8"/>
      <c r="O160" s="8"/>
      <c r="P160" s="8"/>
      <c r="Q160" s="8"/>
      <c r="R160" s="8"/>
      <c r="S160" s="8"/>
      <c r="T160" s="8"/>
      <c r="U160" s="8"/>
      <c r="V160" s="8"/>
      <c r="W160" s="8"/>
      <c r="X160" s="8"/>
      <c r="Y160" s="8"/>
    </row>
    <row r="161" spans="1:25" x14ac:dyDescent="0.2">
      <c r="A161" s="49"/>
      <c r="B161" s="9"/>
      <c r="C161" s="8"/>
      <c r="D161" s="8"/>
      <c r="E161" s="8"/>
      <c r="F161" s="8"/>
      <c r="G161" s="8"/>
      <c r="H161" s="8"/>
      <c r="I161" s="8"/>
      <c r="J161" s="8"/>
      <c r="K161" s="8"/>
      <c r="L161" s="8"/>
      <c r="M161" s="8"/>
      <c r="N161" s="8"/>
      <c r="O161" s="8"/>
      <c r="P161" s="8"/>
      <c r="Q161" s="8"/>
      <c r="R161" s="8"/>
      <c r="S161" s="8"/>
      <c r="T161" s="8"/>
      <c r="U161" s="8"/>
      <c r="V161" s="8"/>
      <c r="W161" s="8"/>
      <c r="X161" s="8"/>
      <c r="Y161" s="8"/>
    </row>
    <row r="162" spans="1:25" x14ac:dyDescent="0.2">
      <c r="A162" s="49"/>
      <c r="B162" s="9"/>
      <c r="C162" s="8"/>
      <c r="D162" s="8"/>
      <c r="E162" s="8"/>
      <c r="F162" s="8"/>
      <c r="G162" s="8"/>
      <c r="H162" s="8"/>
      <c r="I162" s="8"/>
      <c r="J162" s="8"/>
      <c r="K162" s="8"/>
      <c r="L162" s="8"/>
      <c r="M162" s="8"/>
      <c r="N162" s="8"/>
      <c r="O162" s="8"/>
      <c r="P162" s="8"/>
      <c r="Q162" s="8"/>
      <c r="R162" s="8"/>
      <c r="S162" s="8"/>
      <c r="T162" s="8"/>
      <c r="U162" s="8"/>
      <c r="V162" s="8"/>
      <c r="W162" s="8"/>
      <c r="X162" s="8"/>
      <c r="Y162" s="8"/>
    </row>
    <row r="163" spans="1:25" x14ac:dyDescent="0.2">
      <c r="A163" s="49"/>
      <c r="B163" s="9"/>
      <c r="C163" s="8"/>
      <c r="D163" s="8"/>
      <c r="E163" s="8"/>
      <c r="F163" s="8"/>
      <c r="G163" s="8"/>
      <c r="H163" s="8"/>
      <c r="I163" s="8"/>
      <c r="J163" s="8"/>
      <c r="K163" s="8"/>
      <c r="L163" s="8"/>
      <c r="M163" s="8"/>
      <c r="N163" s="8"/>
      <c r="O163" s="8"/>
      <c r="P163" s="8"/>
      <c r="Q163" s="8"/>
      <c r="R163" s="8"/>
      <c r="S163" s="8"/>
      <c r="T163" s="8"/>
      <c r="U163" s="8"/>
      <c r="V163" s="8"/>
      <c r="W163" s="8"/>
      <c r="X163" s="8"/>
      <c r="Y163" s="8"/>
    </row>
    <row r="164" spans="1:25" x14ac:dyDescent="0.2">
      <c r="A164" s="49"/>
      <c r="B164" s="9"/>
      <c r="C164" s="8"/>
      <c r="D164" s="8"/>
      <c r="E164" s="8"/>
      <c r="F164" s="8"/>
      <c r="G164" s="8"/>
      <c r="H164" s="8"/>
      <c r="I164" s="8"/>
      <c r="J164" s="8"/>
      <c r="K164" s="8"/>
      <c r="L164" s="8"/>
      <c r="M164" s="8"/>
      <c r="N164" s="8"/>
      <c r="O164" s="8"/>
      <c r="P164" s="8"/>
      <c r="Q164" s="8"/>
      <c r="R164" s="8"/>
      <c r="S164" s="8"/>
      <c r="T164" s="8"/>
      <c r="U164" s="8"/>
      <c r="V164" s="8"/>
      <c r="W164" s="8"/>
      <c r="X164" s="8"/>
      <c r="Y164" s="8"/>
    </row>
    <row r="165" spans="1:25" x14ac:dyDescent="0.2">
      <c r="A165" s="49"/>
      <c r="B165" s="9"/>
      <c r="C165" s="8"/>
      <c r="D165" s="8"/>
      <c r="E165" s="8"/>
      <c r="F165" s="8"/>
      <c r="G165" s="8"/>
      <c r="H165" s="8"/>
      <c r="I165" s="8"/>
      <c r="J165" s="8"/>
      <c r="K165" s="8"/>
      <c r="L165" s="8"/>
      <c r="M165" s="8"/>
      <c r="N165" s="8"/>
      <c r="O165" s="8"/>
      <c r="P165" s="8"/>
      <c r="Q165" s="8"/>
      <c r="R165" s="8"/>
      <c r="S165" s="8"/>
      <c r="T165" s="8"/>
      <c r="U165" s="8"/>
      <c r="V165" s="8"/>
      <c r="W165" s="8"/>
      <c r="X165" s="8"/>
      <c r="Y165" s="8"/>
    </row>
    <row r="166" spans="1:25" x14ac:dyDescent="0.2">
      <c r="A166" s="49"/>
      <c r="B166" s="9"/>
      <c r="C166" s="8"/>
      <c r="D166" s="8"/>
      <c r="E166" s="8"/>
      <c r="F166" s="8"/>
      <c r="G166" s="8"/>
      <c r="H166" s="8"/>
      <c r="I166" s="8"/>
      <c r="J166" s="8"/>
      <c r="K166" s="8"/>
      <c r="L166" s="8"/>
      <c r="M166" s="8"/>
      <c r="N166" s="8"/>
      <c r="O166" s="8"/>
      <c r="P166" s="8"/>
      <c r="Q166" s="8"/>
      <c r="R166" s="8"/>
      <c r="S166" s="8"/>
      <c r="T166" s="8"/>
      <c r="U166" s="8"/>
      <c r="V166" s="8"/>
      <c r="W166" s="8"/>
      <c r="X166" s="8"/>
      <c r="Y166" s="8"/>
    </row>
    <row r="167" spans="1:25" x14ac:dyDescent="0.2">
      <c r="A167" s="49"/>
      <c r="B167" s="9"/>
      <c r="C167" s="8"/>
      <c r="D167" s="8"/>
      <c r="E167" s="8"/>
      <c r="F167" s="8"/>
      <c r="G167" s="8"/>
      <c r="H167" s="8"/>
      <c r="I167" s="8"/>
      <c r="J167" s="8"/>
      <c r="K167" s="8"/>
      <c r="L167" s="8"/>
      <c r="M167" s="8"/>
      <c r="N167" s="8"/>
      <c r="O167" s="8"/>
      <c r="P167" s="8"/>
      <c r="Q167" s="8"/>
      <c r="R167" s="8"/>
      <c r="S167" s="8"/>
      <c r="T167" s="8"/>
      <c r="U167" s="8"/>
      <c r="V167" s="8"/>
      <c r="W167" s="8"/>
      <c r="X167" s="8"/>
      <c r="Y167" s="8"/>
    </row>
    <row r="168" spans="1:25" x14ac:dyDescent="0.2">
      <c r="A168" s="49"/>
      <c r="B168" s="9"/>
      <c r="C168" s="8"/>
      <c r="D168" s="8"/>
      <c r="E168" s="8"/>
      <c r="F168" s="8"/>
      <c r="G168" s="8"/>
      <c r="H168" s="8"/>
      <c r="I168" s="8"/>
      <c r="J168" s="8"/>
      <c r="K168" s="8"/>
      <c r="L168" s="8"/>
      <c r="M168" s="8"/>
      <c r="N168" s="8"/>
      <c r="O168" s="8"/>
      <c r="P168" s="8"/>
      <c r="Q168" s="8"/>
      <c r="R168" s="8"/>
      <c r="S168" s="8"/>
      <c r="T168" s="8"/>
      <c r="U168" s="8"/>
      <c r="V168" s="8"/>
      <c r="W168" s="8"/>
      <c r="X168" s="8"/>
      <c r="Y168" s="8"/>
    </row>
    <row r="169" spans="1:25" x14ac:dyDescent="0.2">
      <c r="A169" s="49"/>
      <c r="B169" s="9"/>
      <c r="C169" s="8"/>
      <c r="D169" s="8"/>
      <c r="E169" s="8"/>
      <c r="F169" s="8"/>
      <c r="G169" s="8"/>
      <c r="H169" s="8"/>
      <c r="I169" s="8"/>
      <c r="J169" s="8"/>
      <c r="K169" s="8"/>
      <c r="L169" s="8"/>
      <c r="M169" s="8"/>
      <c r="N169" s="8"/>
      <c r="O169" s="8"/>
      <c r="P169" s="8"/>
      <c r="Q169" s="8"/>
      <c r="R169" s="8"/>
      <c r="S169" s="8"/>
      <c r="T169" s="8"/>
      <c r="U169" s="8"/>
      <c r="V169" s="8"/>
      <c r="W169" s="8"/>
      <c r="X169" s="8"/>
      <c r="Y169" s="8"/>
    </row>
    <row r="170" spans="1:25" x14ac:dyDescent="0.2">
      <c r="A170" s="49"/>
      <c r="B170" s="9"/>
      <c r="C170" s="8"/>
      <c r="D170" s="8"/>
      <c r="E170" s="8"/>
      <c r="F170" s="8"/>
      <c r="G170" s="8"/>
      <c r="H170" s="8"/>
      <c r="I170" s="8"/>
      <c r="J170" s="8"/>
      <c r="K170" s="8"/>
      <c r="L170" s="8"/>
      <c r="M170" s="8"/>
      <c r="N170" s="8"/>
      <c r="O170" s="8"/>
      <c r="P170" s="8"/>
      <c r="Q170" s="8"/>
      <c r="R170" s="8"/>
      <c r="S170" s="8"/>
      <c r="T170" s="8"/>
      <c r="U170" s="8"/>
      <c r="V170" s="8"/>
      <c r="W170" s="8"/>
      <c r="X170" s="8"/>
      <c r="Y170" s="8"/>
    </row>
    <row r="171" spans="1:25" x14ac:dyDescent="0.2">
      <c r="A171" s="49"/>
      <c r="B171" s="9"/>
      <c r="C171" s="8"/>
      <c r="D171" s="8"/>
      <c r="E171" s="8"/>
      <c r="F171" s="8"/>
      <c r="G171" s="8"/>
      <c r="H171" s="8"/>
      <c r="I171" s="8"/>
      <c r="J171" s="8"/>
      <c r="K171" s="8"/>
      <c r="L171" s="8"/>
      <c r="M171" s="8"/>
      <c r="N171" s="8"/>
      <c r="O171" s="8"/>
      <c r="P171" s="8"/>
      <c r="Q171" s="8"/>
      <c r="R171" s="8"/>
      <c r="S171" s="8"/>
      <c r="T171" s="8"/>
      <c r="U171" s="8"/>
      <c r="V171" s="8"/>
      <c r="W171" s="8"/>
      <c r="X171" s="8"/>
      <c r="Y171" s="8"/>
    </row>
    <row r="172" spans="1:25" x14ac:dyDescent="0.2">
      <c r="A172" s="49"/>
      <c r="B172" s="9"/>
      <c r="C172" s="8"/>
      <c r="D172" s="8"/>
      <c r="E172" s="8"/>
      <c r="F172" s="8"/>
      <c r="G172" s="8"/>
      <c r="H172" s="8"/>
      <c r="I172" s="8"/>
      <c r="J172" s="8"/>
      <c r="K172" s="8"/>
      <c r="L172" s="8"/>
      <c r="M172" s="8"/>
      <c r="N172" s="8"/>
      <c r="O172" s="8"/>
      <c r="P172" s="8"/>
      <c r="Q172" s="8"/>
      <c r="R172" s="8"/>
      <c r="S172" s="8"/>
      <c r="T172" s="8"/>
      <c r="U172" s="8"/>
      <c r="V172" s="8"/>
      <c r="W172" s="8"/>
      <c r="X172" s="8"/>
      <c r="Y172" s="8"/>
    </row>
    <row r="173" spans="1:25" x14ac:dyDescent="0.2">
      <c r="A173" s="49"/>
      <c r="B173" s="9"/>
      <c r="C173" s="8"/>
      <c r="D173" s="8"/>
      <c r="E173" s="8"/>
      <c r="F173" s="8"/>
      <c r="G173" s="8"/>
      <c r="H173" s="8"/>
      <c r="I173" s="8"/>
      <c r="J173" s="8"/>
      <c r="K173" s="8"/>
      <c r="L173" s="8"/>
      <c r="M173" s="8"/>
      <c r="N173" s="8"/>
      <c r="O173" s="8"/>
      <c r="P173" s="8"/>
      <c r="Q173" s="8"/>
      <c r="R173" s="8"/>
      <c r="S173" s="8"/>
      <c r="T173" s="8"/>
      <c r="U173" s="8"/>
      <c r="V173" s="8"/>
      <c r="W173" s="8"/>
      <c r="X173" s="8"/>
      <c r="Y173" s="8"/>
    </row>
    <row r="174" spans="1:25" x14ac:dyDescent="0.2">
      <c r="A174" s="49"/>
      <c r="B174" s="9"/>
      <c r="C174" s="8"/>
      <c r="D174" s="8"/>
      <c r="E174" s="8"/>
      <c r="F174" s="8"/>
      <c r="G174" s="8"/>
      <c r="H174" s="8"/>
      <c r="I174" s="8"/>
      <c r="J174" s="8"/>
      <c r="K174" s="8"/>
      <c r="L174" s="8"/>
      <c r="M174" s="8"/>
      <c r="N174" s="8"/>
      <c r="O174" s="8"/>
      <c r="P174" s="8"/>
      <c r="Q174" s="8"/>
      <c r="R174" s="8"/>
      <c r="S174" s="8"/>
      <c r="T174" s="8"/>
      <c r="U174" s="8"/>
      <c r="V174" s="8"/>
      <c r="W174" s="8"/>
      <c r="X174" s="8"/>
      <c r="Y174" s="8"/>
    </row>
    <row r="175" spans="1:25" x14ac:dyDescent="0.2">
      <c r="A175" s="49"/>
      <c r="B175" s="9"/>
      <c r="C175" s="8"/>
      <c r="D175" s="8"/>
      <c r="E175" s="8"/>
      <c r="F175" s="8"/>
      <c r="G175" s="8"/>
      <c r="H175" s="8"/>
      <c r="I175" s="8"/>
      <c r="J175" s="8"/>
      <c r="K175" s="8"/>
      <c r="L175" s="8"/>
      <c r="M175" s="8"/>
      <c r="N175" s="8"/>
      <c r="O175" s="8"/>
      <c r="P175" s="8"/>
      <c r="Q175" s="8"/>
      <c r="R175" s="8"/>
      <c r="S175" s="8"/>
      <c r="T175" s="8"/>
      <c r="U175" s="8"/>
      <c r="V175" s="8"/>
      <c r="W175" s="8"/>
      <c r="X175" s="8"/>
      <c r="Y175" s="8"/>
    </row>
    <row r="176" spans="1:25" x14ac:dyDescent="0.2">
      <c r="A176" s="49"/>
      <c r="B176" s="9"/>
      <c r="C176" s="8"/>
      <c r="D176" s="8"/>
      <c r="E176" s="8"/>
      <c r="F176" s="8"/>
      <c r="G176" s="8"/>
      <c r="H176" s="8"/>
      <c r="I176" s="8"/>
      <c r="J176" s="8"/>
      <c r="K176" s="8"/>
      <c r="L176" s="8"/>
      <c r="M176" s="8"/>
      <c r="N176" s="8"/>
      <c r="O176" s="8"/>
      <c r="P176" s="8"/>
      <c r="Q176" s="8"/>
      <c r="R176" s="8"/>
      <c r="S176" s="8"/>
      <c r="T176" s="8"/>
      <c r="U176" s="8"/>
      <c r="V176" s="8"/>
      <c r="W176" s="8"/>
      <c r="X176" s="8"/>
      <c r="Y176" s="8"/>
    </row>
    <row r="177" spans="1:25" x14ac:dyDescent="0.2">
      <c r="A177" s="49"/>
      <c r="B177" s="9"/>
      <c r="C177" s="8"/>
      <c r="D177" s="8"/>
      <c r="E177" s="8"/>
      <c r="F177" s="8"/>
      <c r="G177" s="8"/>
      <c r="H177" s="8"/>
      <c r="I177" s="8"/>
      <c r="J177" s="8"/>
      <c r="K177" s="8"/>
      <c r="L177" s="8"/>
      <c r="M177" s="8"/>
      <c r="N177" s="8"/>
      <c r="O177" s="8"/>
      <c r="P177" s="8"/>
      <c r="Q177" s="8"/>
      <c r="R177" s="8"/>
      <c r="S177" s="8"/>
      <c r="T177" s="8"/>
      <c r="U177" s="8"/>
      <c r="V177" s="8"/>
      <c r="W177" s="8"/>
      <c r="X177" s="8"/>
      <c r="Y177" s="8"/>
    </row>
    <row r="178" spans="1:25" x14ac:dyDescent="0.2">
      <c r="A178" s="49"/>
      <c r="B178" s="9"/>
      <c r="C178" s="8"/>
      <c r="D178" s="8"/>
      <c r="E178" s="8"/>
      <c r="F178" s="8"/>
      <c r="G178" s="8"/>
      <c r="H178" s="8"/>
      <c r="I178" s="8"/>
      <c r="J178" s="8"/>
      <c r="K178" s="8"/>
      <c r="L178" s="8"/>
      <c r="M178" s="8"/>
      <c r="N178" s="8"/>
      <c r="O178" s="8"/>
      <c r="P178" s="8"/>
      <c r="Q178" s="8"/>
      <c r="R178" s="8"/>
      <c r="S178" s="8"/>
      <c r="T178" s="8"/>
      <c r="U178" s="8"/>
      <c r="V178" s="8"/>
      <c r="W178" s="8"/>
      <c r="X178" s="8"/>
      <c r="Y178" s="8"/>
    </row>
    <row r="179" spans="1:25" x14ac:dyDescent="0.2">
      <c r="A179" s="49"/>
      <c r="B179" s="9"/>
      <c r="C179" s="8"/>
      <c r="D179" s="8"/>
      <c r="E179" s="8"/>
      <c r="F179" s="8"/>
      <c r="G179" s="8"/>
      <c r="H179" s="8"/>
      <c r="I179" s="8"/>
      <c r="J179" s="8"/>
      <c r="K179" s="8"/>
      <c r="L179" s="8"/>
      <c r="M179" s="8"/>
      <c r="N179" s="8"/>
      <c r="O179" s="8"/>
      <c r="P179" s="8"/>
      <c r="Q179" s="8"/>
      <c r="R179" s="8"/>
      <c r="S179" s="8"/>
      <c r="T179" s="8"/>
      <c r="U179" s="8"/>
      <c r="V179" s="8"/>
      <c r="W179" s="8"/>
      <c r="X179" s="8"/>
      <c r="Y179" s="8"/>
    </row>
    <row r="180" spans="1:25" x14ac:dyDescent="0.2">
      <c r="A180" s="49"/>
      <c r="B180" s="9"/>
      <c r="C180" s="8"/>
      <c r="D180" s="8"/>
      <c r="E180" s="8"/>
      <c r="F180" s="8"/>
      <c r="G180" s="8"/>
      <c r="H180" s="8"/>
      <c r="I180" s="8"/>
      <c r="J180" s="8"/>
      <c r="K180" s="8"/>
      <c r="L180" s="8"/>
      <c r="M180" s="8"/>
      <c r="N180" s="8"/>
      <c r="O180" s="8"/>
      <c r="P180" s="8"/>
      <c r="Q180" s="8"/>
      <c r="R180" s="8"/>
      <c r="S180" s="8"/>
      <c r="T180" s="8"/>
      <c r="U180" s="8"/>
      <c r="V180" s="8"/>
      <c r="W180" s="8"/>
      <c r="X180" s="8"/>
      <c r="Y180" s="8"/>
    </row>
    <row r="181" spans="1:25" x14ac:dyDescent="0.2">
      <c r="A181" s="49"/>
      <c r="B181" s="9"/>
      <c r="C181" s="8"/>
      <c r="D181" s="8"/>
      <c r="E181" s="8"/>
      <c r="F181" s="8"/>
      <c r="G181" s="8"/>
      <c r="H181" s="8"/>
      <c r="I181" s="8"/>
      <c r="J181" s="8"/>
      <c r="K181" s="8"/>
      <c r="L181" s="8"/>
      <c r="M181" s="8"/>
      <c r="N181" s="8"/>
      <c r="O181" s="8"/>
      <c r="P181" s="8"/>
      <c r="Q181" s="8"/>
      <c r="R181" s="8"/>
      <c r="S181" s="8"/>
      <c r="T181" s="8"/>
      <c r="U181" s="8"/>
      <c r="V181" s="8"/>
      <c r="W181" s="8"/>
      <c r="X181" s="8"/>
      <c r="Y181" s="8"/>
    </row>
    <row r="182" spans="1:25" x14ac:dyDescent="0.2">
      <c r="A182" s="49"/>
      <c r="B182" s="9"/>
      <c r="C182" s="8"/>
      <c r="D182" s="8"/>
      <c r="E182" s="8"/>
      <c r="F182" s="8"/>
      <c r="G182" s="8"/>
      <c r="H182" s="8"/>
      <c r="I182" s="8"/>
      <c r="J182" s="8"/>
      <c r="K182" s="8"/>
      <c r="L182" s="8"/>
      <c r="M182" s="8"/>
      <c r="N182" s="8"/>
      <c r="O182" s="8"/>
      <c r="P182" s="8"/>
      <c r="Q182" s="8"/>
      <c r="R182" s="8"/>
      <c r="S182" s="8"/>
      <c r="T182" s="8"/>
      <c r="U182" s="8"/>
      <c r="V182" s="8"/>
      <c r="W182" s="8"/>
      <c r="X182" s="8"/>
      <c r="Y182" s="8"/>
    </row>
    <row r="183" spans="1:25" x14ac:dyDescent="0.2">
      <c r="A183" s="49"/>
      <c r="B183" s="9"/>
      <c r="C183" s="8"/>
      <c r="D183" s="8"/>
      <c r="E183" s="8"/>
      <c r="F183" s="8"/>
      <c r="G183" s="8"/>
      <c r="H183" s="8"/>
      <c r="I183" s="8"/>
      <c r="J183" s="8"/>
      <c r="K183" s="8"/>
      <c r="L183" s="8"/>
      <c r="M183" s="8"/>
      <c r="N183" s="8"/>
      <c r="O183" s="8"/>
      <c r="P183" s="8"/>
      <c r="Q183" s="8"/>
      <c r="R183" s="8"/>
      <c r="S183" s="8"/>
      <c r="T183" s="8"/>
      <c r="U183" s="8"/>
      <c r="V183" s="8"/>
      <c r="W183" s="8"/>
      <c r="X183" s="8"/>
      <c r="Y183" s="8"/>
    </row>
    <row r="184" spans="1:25" x14ac:dyDescent="0.2">
      <c r="A184" s="49"/>
      <c r="B184" s="9"/>
      <c r="C184" s="8"/>
      <c r="D184" s="8"/>
      <c r="E184" s="8"/>
      <c r="F184" s="8"/>
      <c r="G184" s="8"/>
      <c r="H184" s="8"/>
      <c r="I184" s="8"/>
      <c r="J184" s="8"/>
      <c r="K184" s="8"/>
      <c r="L184" s="8"/>
      <c r="M184" s="8"/>
      <c r="N184" s="8"/>
      <c r="O184" s="8"/>
      <c r="P184" s="8"/>
      <c r="Q184" s="8"/>
      <c r="R184" s="8"/>
      <c r="S184" s="8"/>
      <c r="T184" s="8"/>
      <c r="U184" s="8"/>
      <c r="V184" s="8"/>
      <c r="W184" s="8"/>
      <c r="X184" s="8"/>
      <c r="Y184" s="8"/>
    </row>
    <row r="185" spans="1:25" x14ac:dyDescent="0.2">
      <c r="A185" s="49"/>
      <c r="B185" s="9"/>
      <c r="C185" s="8"/>
      <c r="D185" s="8"/>
      <c r="E185" s="8"/>
      <c r="F185" s="8"/>
      <c r="G185" s="8"/>
      <c r="H185" s="8"/>
      <c r="I185" s="8"/>
      <c r="J185" s="8"/>
      <c r="K185" s="8"/>
      <c r="L185" s="8"/>
      <c r="M185" s="8"/>
      <c r="N185" s="8"/>
      <c r="O185" s="8"/>
      <c r="P185" s="8"/>
      <c r="Q185" s="8"/>
      <c r="R185" s="8"/>
      <c r="S185" s="8"/>
      <c r="T185" s="8"/>
      <c r="U185" s="8"/>
      <c r="V185" s="8"/>
      <c r="W185" s="8"/>
      <c r="X185" s="8"/>
      <c r="Y185" s="8"/>
    </row>
    <row r="186" spans="1:25" x14ac:dyDescent="0.2">
      <c r="A186" s="49"/>
      <c r="B186" s="9"/>
      <c r="C186" s="8"/>
      <c r="D186" s="8"/>
      <c r="E186" s="8"/>
      <c r="F186" s="8"/>
      <c r="G186" s="8"/>
      <c r="H186" s="8"/>
      <c r="I186" s="8"/>
      <c r="J186" s="8"/>
      <c r="K186" s="8"/>
      <c r="L186" s="8"/>
      <c r="M186" s="8"/>
      <c r="N186" s="8"/>
      <c r="O186" s="8"/>
      <c r="P186" s="8"/>
      <c r="Q186" s="8"/>
      <c r="R186" s="8"/>
      <c r="S186" s="8"/>
      <c r="T186" s="8"/>
      <c r="U186" s="8"/>
      <c r="V186" s="8"/>
      <c r="W186" s="8"/>
      <c r="X186" s="8"/>
      <c r="Y186" s="8"/>
    </row>
    <row r="187" spans="1:25" x14ac:dyDescent="0.2">
      <c r="A187" s="49"/>
      <c r="B187" s="9"/>
      <c r="C187" s="8"/>
      <c r="D187" s="8"/>
      <c r="E187" s="8"/>
      <c r="F187" s="8"/>
      <c r="G187" s="8"/>
      <c r="H187" s="8"/>
      <c r="I187" s="8"/>
      <c r="J187" s="8"/>
      <c r="K187" s="8"/>
      <c r="L187" s="8"/>
      <c r="M187" s="8"/>
      <c r="N187" s="8"/>
      <c r="O187" s="8"/>
      <c r="P187" s="8"/>
      <c r="Q187" s="8"/>
      <c r="R187" s="8"/>
      <c r="S187" s="8"/>
      <c r="T187" s="8"/>
      <c r="U187" s="8"/>
      <c r="V187" s="8"/>
      <c r="W187" s="8"/>
      <c r="X187" s="8"/>
      <c r="Y187" s="8"/>
    </row>
    <row r="188" spans="1:25" x14ac:dyDescent="0.2">
      <c r="A188" s="49"/>
      <c r="B188" s="9"/>
      <c r="C188" s="8"/>
      <c r="D188" s="8"/>
      <c r="E188" s="8"/>
      <c r="F188" s="8"/>
      <c r="G188" s="8"/>
      <c r="H188" s="8"/>
      <c r="I188" s="8"/>
      <c r="J188" s="8"/>
      <c r="K188" s="8"/>
      <c r="L188" s="8"/>
      <c r="M188" s="8"/>
      <c r="N188" s="8"/>
      <c r="O188" s="8"/>
      <c r="P188" s="8"/>
      <c r="Q188" s="8"/>
      <c r="R188" s="8"/>
      <c r="S188" s="8"/>
      <c r="T188" s="8"/>
      <c r="U188" s="8"/>
      <c r="V188" s="8"/>
      <c r="W188" s="8"/>
      <c r="X188" s="8"/>
      <c r="Y188" s="8"/>
    </row>
    <row r="189" spans="1:25" x14ac:dyDescent="0.2">
      <c r="A189" s="49"/>
      <c r="B189" s="9"/>
      <c r="C189" s="8"/>
      <c r="D189" s="8"/>
      <c r="E189" s="8"/>
      <c r="F189" s="8"/>
      <c r="G189" s="8"/>
      <c r="H189" s="8"/>
      <c r="I189" s="8"/>
      <c r="J189" s="8"/>
      <c r="K189" s="8"/>
      <c r="L189" s="8"/>
      <c r="M189" s="8"/>
      <c r="N189" s="8"/>
      <c r="O189" s="8"/>
      <c r="P189" s="8"/>
      <c r="Q189" s="8"/>
      <c r="R189" s="8"/>
      <c r="S189" s="8"/>
      <c r="T189" s="8"/>
      <c r="U189" s="8"/>
      <c r="V189" s="8"/>
      <c r="W189" s="8"/>
      <c r="X189" s="8"/>
      <c r="Y189" s="8"/>
    </row>
    <row r="190" spans="1:25" x14ac:dyDescent="0.2">
      <c r="A190" s="49"/>
      <c r="B190" s="9"/>
      <c r="C190" s="8"/>
      <c r="D190" s="8"/>
      <c r="E190" s="8"/>
      <c r="F190" s="8"/>
      <c r="G190" s="8"/>
      <c r="H190" s="8"/>
      <c r="I190" s="8"/>
      <c r="J190" s="8"/>
      <c r="K190" s="8"/>
      <c r="L190" s="8"/>
      <c r="M190" s="8"/>
      <c r="N190" s="8"/>
      <c r="O190" s="8"/>
      <c r="P190" s="8"/>
      <c r="Q190" s="8"/>
      <c r="R190" s="8"/>
      <c r="S190" s="8"/>
      <c r="T190" s="8"/>
      <c r="U190" s="8"/>
      <c r="V190" s="8"/>
      <c r="W190" s="8"/>
      <c r="X190" s="8"/>
      <c r="Y190" s="8"/>
    </row>
    <row r="191" spans="1:25" x14ac:dyDescent="0.2">
      <c r="A191" s="49"/>
      <c r="B191" s="9"/>
      <c r="C191" s="8"/>
      <c r="D191" s="8"/>
      <c r="E191" s="8"/>
      <c r="F191" s="8"/>
      <c r="G191" s="8"/>
      <c r="H191" s="8"/>
      <c r="I191" s="8"/>
      <c r="J191" s="8"/>
      <c r="K191" s="8"/>
      <c r="L191" s="8"/>
      <c r="M191" s="8"/>
      <c r="N191" s="8"/>
      <c r="O191" s="8"/>
      <c r="P191" s="8"/>
      <c r="Q191" s="8"/>
      <c r="R191" s="8"/>
      <c r="S191" s="8"/>
      <c r="T191" s="8"/>
      <c r="U191" s="8"/>
      <c r="V191" s="8"/>
      <c r="W191" s="8"/>
      <c r="X191" s="8"/>
      <c r="Y191" s="8"/>
    </row>
    <row r="192" spans="1:25" x14ac:dyDescent="0.2">
      <c r="A192" s="49"/>
      <c r="B192" s="9"/>
      <c r="C192" s="8"/>
      <c r="D192" s="8"/>
      <c r="E192" s="8"/>
      <c r="F192" s="8"/>
      <c r="G192" s="8"/>
      <c r="H192" s="8"/>
      <c r="I192" s="8"/>
      <c r="J192" s="8"/>
      <c r="K192" s="8"/>
      <c r="L192" s="8"/>
      <c r="M192" s="8"/>
      <c r="N192" s="8"/>
      <c r="O192" s="8"/>
      <c r="P192" s="8"/>
      <c r="Q192" s="8"/>
      <c r="R192" s="8"/>
      <c r="S192" s="8"/>
      <c r="T192" s="8"/>
      <c r="U192" s="8"/>
      <c r="V192" s="8"/>
      <c r="W192" s="8"/>
      <c r="X192" s="8"/>
      <c r="Y192" s="8"/>
    </row>
    <row r="193" spans="1:25" x14ac:dyDescent="0.2">
      <c r="A193" s="49"/>
      <c r="B193" s="9"/>
      <c r="C193" s="8"/>
      <c r="D193" s="8"/>
      <c r="E193" s="8"/>
      <c r="F193" s="8"/>
      <c r="G193" s="8"/>
      <c r="H193" s="8"/>
      <c r="I193" s="8"/>
      <c r="J193" s="8"/>
      <c r="K193" s="8"/>
      <c r="L193" s="8"/>
      <c r="M193" s="8"/>
      <c r="N193" s="8"/>
      <c r="O193" s="8"/>
      <c r="P193" s="8"/>
      <c r="Q193" s="8"/>
      <c r="R193" s="8"/>
      <c r="S193" s="8"/>
      <c r="T193" s="8"/>
      <c r="U193" s="8"/>
      <c r="V193" s="8"/>
      <c r="W193" s="8"/>
      <c r="X193" s="8"/>
      <c r="Y193" s="8"/>
    </row>
    <row r="194" spans="1:25" x14ac:dyDescent="0.2">
      <c r="A194" s="49"/>
      <c r="B194" s="9"/>
      <c r="C194" s="8"/>
      <c r="D194" s="8"/>
      <c r="E194" s="8"/>
      <c r="F194" s="8"/>
      <c r="G194" s="8"/>
      <c r="H194" s="8"/>
      <c r="I194" s="8"/>
      <c r="J194" s="8"/>
      <c r="K194" s="8"/>
      <c r="L194" s="8"/>
      <c r="M194" s="8"/>
      <c r="N194" s="8"/>
      <c r="O194" s="8"/>
      <c r="P194" s="8"/>
      <c r="Q194" s="8"/>
      <c r="R194" s="8"/>
      <c r="S194" s="8"/>
      <c r="T194" s="8"/>
      <c r="U194" s="8"/>
      <c r="V194" s="8"/>
      <c r="W194" s="8"/>
      <c r="X194" s="8"/>
      <c r="Y194" s="8"/>
    </row>
    <row r="195" spans="1:25" x14ac:dyDescent="0.2">
      <c r="A195" s="49"/>
      <c r="B195" s="9"/>
      <c r="C195" s="8"/>
      <c r="D195" s="8"/>
      <c r="E195" s="8"/>
      <c r="F195" s="8"/>
      <c r="G195" s="8"/>
      <c r="H195" s="8"/>
      <c r="I195" s="8"/>
      <c r="J195" s="8"/>
      <c r="K195" s="8"/>
      <c r="L195" s="8"/>
      <c r="M195" s="8"/>
      <c r="N195" s="8"/>
      <c r="O195" s="8"/>
      <c r="P195" s="8"/>
      <c r="Q195" s="8"/>
      <c r="R195" s="8"/>
      <c r="S195" s="8"/>
      <c r="T195" s="8"/>
      <c r="U195" s="8"/>
      <c r="V195" s="8"/>
      <c r="W195" s="8"/>
      <c r="X195" s="8"/>
      <c r="Y195" s="8"/>
    </row>
    <row r="196" spans="1:25" x14ac:dyDescent="0.2">
      <c r="A196" s="49"/>
      <c r="B196" s="9"/>
      <c r="C196" s="8"/>
      <c r="D196" s="8"/>
      <c r="E196" s="8"/>
      <c r="F196" s="8"/>
      <c r="G196" s="8"/>
      <c r="H196" s="8"/>
      <c r="I196" s="8"/>
      <c r="J196" s="8"/>
      <c r="K196" s="8"/>
      <c r="L196" s="8"/>
      <c r="M196" s="8"/>
      <c r="N196" s="8"/>
      <c r="O196" s="8"/>
      <c r="P196" s="8"/>
      <c r="Q196" s="8"/>
      <c r="R196" s="8"/>
      <c r="S196" s="8"/>
      <c r="T196" s="8"/>
      <c r="U196" s="8"/>
      <c r="V196" s="8"/>
      <c r="W196" s="8"/>
      <c r="X196" s="8"/>
      <c r="Y196" s="8"/>
    </row>
    <row r="197" spans="1:25" x14ac:dyDescent="0.2">
      <c r="A197" s="49"/>
      <c r="B197" s="9"/>
      <c r="C197" s="8"/>
      <c r="D197" s="8"/>
      <c r="E197" s="8"/>
      <c r="F197" s="8"/>
      <c r="G197" s="8"/>
      <c r="H197" s="8"/>
      <c r="I197" s="8"/>
      <c r="J197" s="8"/>
      <c r="K197" s="8"/>
      <c r="L197" s="8"/>
      <c r="M197" s="8"/>
      <c r="N197" s="8"/>
      <c r="O197" s="8"/>
      <c r="P197" s="8"/>
      <c r="Q197" s="8"/>
      <c r="R197" s="8"/>
      <c r="S197" s="8"/>
      <c r="T197" s="8"/>
      <c r="U197" s="8"/>
      <c r="V197" s="8"/>
      <c r="W197" s="8"/>
      <c r="X197" s="8"/>
      <c r="Y197" s="8"/>
    </row>
    <row r="198" spans="1:25" x14ac:dyDescent="0.2">
      <c r="A198" s="49"/>
      <c r="B198" s="9"/>
      <c r="C198" s="8"/>
      <c r="D198" s="8"/>
      <c r="E198" s="8"/>
      <c r="F198" s="8"/>
      <c r="G198" s="8"/>
      <c r="H198" s="8"/>
      <c r="I198" s="8"/>
      <c r="J198" s="8"/>
      <c r="K198" s="8"/>
      <c r="L198" s="8"/>
      <c r="M198" s="8"/>
      <c r="N198" s="8"/>
      <c r="O198" s="8"/>
      <c r="P198" s="8"/>
      <c r="Q198" s="8"/>
      <c r="R198" s="8"/>
      <c r="S198" s="8"/>
      <c r="T198" s="8"/>
      <c r="U198" s="8"/>
      <c r="V198" s="8"/>
      <c r="W198" s="8"/>
      <c r="X198" s="8"/>
      <c r="Y198" s="8"/>
    </row>
    <row r="199" spans="1:25" x14ac:dyDescent="0.2">
      <c r="A199" s="49"/>
      <c r="B199" s="9"/>
      <c r="C199" s="8"/>
      <c r="D199" s="8"/>
      <c r="E199" s="8"/>
      <c r="F199" s="8"/>
      <c r="G199" s="8"/>
      <c r="H199" s="8"/>
      <c r="I199" s="8"/>
      <c r="J199" s="8"/>
      <c r="K199" s="8"/>
      <c r="L199" s="8"/>
      <c r="M199" s="8"/>
      <c r="N199" s="8"/>
      <c r="O199" s="8"/>
      <c r="P199" s="8"/>
      <c r="Q199" s="8"/>
      <c r="R199" s="8"/>
      <c r="S199" s="8"/>
      <c r="T199" s="8"/>
      <c r="U199" s="8"/>
      <c r="V199" s="8"/>
      <c r="W199" s="8"/>
      <c r="X199" s="8"/>
      <c r="Y199" s="8"/>
    </row>
    <row r="200" spans="1:25" x14ac:dyDescent="0.2">
      <c r="A200" s="49"/>
      <c r="B200" s="9"/>
      <c r="C200" s="8"/>
      <c r="D200" s="8"/>
      <c r="E200" s="8"/>
      <c r="F200" s="8"/>
      <c r="G200" s="8"/>
      <c r="H200" s="8"/>
      <c r="I200" s="8"/>
      <c r="J200" s="8"/>
      <c r="K200" s="8"/>
      <c r="L200" s="8"/>
      <c r="M200" s="8"/>
      <c r="N200" s="8"/>
      <c r="O200" s="8"/>
      <c r="P200" s="8"/>
      <c r="Q200" s="8"/>
      <c r="R200" s="8"/>
      <c r="S200" s="8"/>
      <c r="T200" s="8"/>
      <c r="U200" s="8"/>
      <c r="V200" s="8"/>
      <c r="W200" s="8"/>
      <c r="X200" s="8"/>
      <c r="Y200" s="8"/>
    </row>
    <row r="201" spans="1:25" x14ac:dyDescent="0.2">
      <c r="A201" s="49"/>
      <c r="B201" s="9"/>
      <c r="C201" s="8"/>
      <c r="D201" s="8"/>
      <c r="E201" s="8"/>
      <c r="F201" s="8"/>
      <c r="G201" s="8"/>
      <c r="H201" s="8"/>
      <c r="I201" s="8"/>
      <c r="J201" s="8"/>
      <c r="K201" s="8"/>
      <c r="L201" s="8"/>
      <c r="M201" s="8"/>
      <c r="N201" s="8"/>
      <c r="O201" s="8"/>
      <c r="P201" s="8"/>
      <c r="Q201" s="8"/>
      <c r="R201" s="8"/>
      <c r="S201" s="8"/>
      <c r="T201" s="8"/>
      <c r="U201" s="8"/>
      <c r="V201" s="8"/>
      <c r="W201" s="8"/>
      <c r="X201" s="8"/>
      <c r="Y201" s="8"/>
    </row>
    <row r="202" spans="1:25" x14ac:dyDescent="0.2">
      <c r="A202" s="49"/>
      <c r="B202" s="9"/>
      <c r="C202" s="8"/>
      <c r="D202" s="8"/>
      <c r="E202" s="8"/>
      <c r="F202" s="8"/>
      <c r="G202" s="8"/>
      <c r="H202" s="8"/>
      <c r="I202" s="8"/>
      <c r="J202" s="8"/>
      <c r="K202" s="8"/>
      <c r="L202" s="8"/>
      <c r="M202" s="8"/>
      <c r="N202" s="8"/>
      <c r="O202" s="8"/>
      <c r="P202" s="8"/>
      <c r="Q202" s="8"/>
      <c r="R202" s="8"/>
      <c r="S202" s="8"/>
      <c r="T202" s="8"/>
      <c r="U202" s="8"/>
      <c r="V202" s="8"/>
      <c r="W202" s="8"/>
      <c r="X202" s="8"/>
      <c r="Y202" s="8"/>
    </row>
    <row r="203" spans="1:25" x14ac:dyDescent="0.2">
      <c r="A203" s="49"/>
      <c r="B203" s="9"/>
      <c r="C203" s="8"/>
      <c r="D203" s="8"/>
      <c r="E203" s="8"/>
      <c r="F203" s="8"/>
      <c r="G203" s="8"/>
      <c r="H203" s="8"/>
      <c r="I203" s="8"/>
      <c r="J203" s="8"/>
      <c r="K203" s="8"/>
      <c r="L203" s="8"/>
      <c r="M203" s="8"/>
      <c r="N203" s="8"/>
      <c r="O203" s="8"/>
      <c r="P203" s="8"/>
      <c r="Q203" s="8"/>
      <c r="R203" s="8"/>
      <c r="S203" s="8"/>
      <c r="T203" s="8"/>
      <c r="U203" s="8"/>
      <c r="V203" s="8"/>
      <c r="W203" s="8"/>
      <c r="X203" s="8"/>
      <c r="Y203" s="8"/>
    </row>
    <row r="204" spans="1:25" x14ac:dyDescent="0.2">
      <c r="A204" s="49"/>
      <c r="B204" s="9"/>
      <c r="C204" s="8"/>
      <c r="D204" s="8"/>
      <c r="E204" s="8"/>
      <c r="F204" s="8"/>
      <c r="G204" s="8"/>
      <c r="H204" s="8"/>
      <c r="I204" s="8"/>
      <c r="J204" s="8"/>
      <c r="K204" s="8"/>
      <c r="L204" s="8"/>
      <c r="M204" s="8"/>
      <c r="N204" s="8"/>
      <c r="O204" s="8"/>
      <c r="P204" s="8"/>
      <c r="Q204" s="8"/>
      <c r="R204" s="8"/>
      <c r="S204" s="8"/>
      <c r="T204" s="8"/>
      <c r="U204" s="8"/>
      <c r="V204" s="8"/>
      <c r="W204" s="8"/>
      <c r="X204" s="8"/>
      <c r="Y204" s="8"/>
    </row>
    <row r="205" spans="1:25" x14ac:dyDescent="0.2">
      <c r="A205" s="49"/>
      <c r="B205" s="9"/>
      <c r="C205" s="8"/>
      <c r="D205" s="8"/>
      <c r="E205" s="8"/>
      <c r="F205" s="8"/>
      <c r="G205" s="8"/>
      <c r="H205" s="8"/>
      <c r="I205" s="8"/>
      <c r="J205" s="8"/>
      <c r="K205" s="8"/>
      <c r="L205" s="8"/>
      <c r="M205" s="8"/>
      <c r="N205" s="8"/>
      <c r="O205" s="8"/>
      <c r="P205" s="8"/>
      <c r="Q205" s="8"/>
      <c r="R205" s="8"/>
      <c r="S205" s="8"/>
      <c r="T205" s="8"/>
      <c r="U205" s="8"/>
      <c r="V205" s="8"/>
      <c r="W205" s="8"/>
      <c r="X205" s="8"/>
      <c r="Y205" s="8"/>
    </row>
    <row r="206" spans="1:25" x14ac:dyDescent="0.2">
      <c r="A206" s="49"/>
      <c r="B206" s="9"/>
      <c r="C206" s="8"/>
      <c r="D206" s="8"/>
      <c r="E206" s="8"/>
      <c r="F206" s="8"/>
      <c r="G206" s="8"/>
      <c r="H206" s="8"/>
      <c r="I206" s="8"/>
      <c r="J206" s="8"/>
      <c r="K206" s="8"/>
      <c r="L206" s="8"/>
      <c r="M206" s="8"/>
      <c r="N206" s="8"/>
      <c r="O206" s="8"/>
      <c r="P206" s="8"/>
      <c r="Q206" s="8"/>
      <c r="R206" s="8"/>
      <c r="S206" s="8"/>
      <c r="T206" s="8"/>
      <c r="U206" s="8"/>
      <c r="V206" s="8"/>
      <c r="W206" s="8"/>
      <c r="X206" s="8"/>
      <c r="Y206" s="8"/>
    </row>
    <row r="207" spans="1:25" x14ac:dyDescent="0.2">
      <c r="A207" s="49"/>
      <c r="B207" s="9"/>
      <c r="C207" s="8"/>
      <c r="D207" s="8"/>
      <c r="E207" s="8"/>
      <c r="F207" s="8"/>
      <c r="G207" s="8"/>
      <c r="H207" s="8"/>
      <c r="I207" s="8"/>
      <c r="J207" s="8"/>
      <c r="K207" s="8"/>
      <c r="L207" s="8"/>
      <c r="M207" s="8"/>
      <c r="N207" s="8"/>
      <c r="O207" s="8"/>
      <c r="P207" s="8"/>
      <c r="Q207" s="8"/>
      <c r="R207" s="8"/>
      <c r="S207" s="8"/>
      <c r="T207" s="8"/>
      <c r="U207" s="8"/>
      <c r="V207" s="8"/>
      <c r="W207" s="8"/>
      <c r="X207" s="8"/>
      <c r="Y207" s="8"/>
    </row>
    <row r="208" spans="1:25" x14ac:dyDescent="0.2">
      <c r="A208" s="49"/>
      <c r="B208" s="9"/>
      <c r="C208" s="8"/>
      <c r="D208" s="8"/>
      <c r="E208" s="8"/>
      <c r="F208" s="8"/>
      <c r="G208" s="8"/>
      <c r="H208" s="8"/>
      <c r="I208" s="8"/>
      <c r="J208" s="8"/>
      <c r="K208" s="8"/>
      <c r="L208" s="8"/>
      <c r="M208" s="8"/>
      <c r="N208" s="8"/>
      <c r="O208" s="8"/>
      <c r="P208" s="8"/>
      <c r="Q208" s="8"/>
      <c r="R208" s="8"/>
      <c r="S208" s="8"/>
      <c r="T208" s="8"/>
      <c r="U208" s="8"/>
      <c r="V208" s="8"/>
      <c r="W208" s="8"/>
      <c r="X208" s="8"/>
      <c r="Y208" s="8"/>
    </row>
    <row r="209" spans="1:25" x14ac:dyDescent="0.2">
      <c r="A209" s="49"/>
      <c r="B209" s="9"/>
      <c r="C209" s="8"/>
      <c r="D209" s="8"/>
      <c r="E209" s="8"/>
      <c r="F209" s="8"/>
      <c r="G209" s="8"/>
      <c r="H209" s="8"/>
      <c r="I209" s="8"/>
      <c r="J209" s="8"/>
      <c r="K209" s="8"/>
      <c r="L209" s="8"/>
      <c r="M209" s="8"/>
      <c r="N209" s="8"/>
      <c r="O209" s="8"/>
      <c r="P209" s="8"/>
      <c r="Q209" s="8"/>
      <c r="R209" s="8"/>
      <c r="S209" s="8"/>
      <c r="T209" s="8"/>
      <c r="U209" s="8"/>
      <c r="V209" s="8"/>
      <c r="W209" s="8"/>
      <c r="X209" s="8"/>
      <c r="Y209" s="8"/>
    </row>
    <row r="210" spans="1:25" x14ac:dyDescent="0.2">
      <c r="A210" s="49"/>
      <c r="B210" s="9"/>
      <c r="C210" s="8"/>
      <c r="D210" s="8"/>
      <c r="E210" s="8"/>
      <c r="F210" s="8"/>
      <c r="G210" s="8"/>
      <c r="H210" s="8"/>
      <c r="I210" s="8"/>
      <c r="J210" s="8"/>
      <c r="K210" s="8"/>
      <c r="L210" s="8"/>
      <c r="M210" s="8"/>
      <c r="N210" s="8"/>
      <c r="O210" s="8"/>
      <c r="P210" s="8"/>
      <c r="Q210" s="8"/>
      <c r="R210" s="8"/>
      <c r="S210" s="8"/>
      <c r="T210" s="8"/>
      <c r="U210" s="8"/>
      <c r="V210" s="8"/>
      <c r="W210" s="8"/>
      <c r="X210" s="8"/>
      <c r="Y210" s="8"/>
    </row>
    <row r="211" spans="1:25" x14ac:dyDescent="0.2">
      <c r="A211" s="49"/>
      <c r="B211" s="9"/>
      <c r="C211" s="8"/>
      <c r="D211" s="8"/>
      <c r="E211" s="8"/>
      <c r="F211" s="8"/>
      <c r="G211" s="8"/>
      <c r="H211" s="8"/>
      <c r="I211" s="8"/>
      <c r="J211" s="8"/>
      <c r="K211" s="8"/>
      <c r="L211" s="8"/>
      <c r="M211" s="8"/>
      <c r="N211" s="8"/>
      <c r="O211" s="8"/>
      <c r="P211" s="8"/>
      <c r="Q211" s="8"/>
      <c r="R211" s="8"/>
      <c r="S211" s="8"/>
      <c r="T211" s="8"/>
      <c r="U211" s="8"/>
      <c r="V211" s="8"/>
      <c r="W211" s="8"/>
      <c r="X211" s="8"/>
      <c r="Y211" s="8"/>
    </row>
    <row r="212" spans="1:25" x14ac:dyDescent="0.2">
      <c r="A212" s="49"/>
      <c r="B212" s="9"/>
      <c r="C212" s="8"/>
      <c r="D212" s="8"/>
      <c r="E212" s="8"/>
      <c r="F212" s="8"/>
      <c r="G212" s="8"/>
      <c r="H212" s="8"/>
      <c r="I212" s="8"/>
      <c r="J212" s="8"/>
      <c r="K212" s="8"/>
      <c r="L212" s="8"/>
      <c r="M212" s="8"/>
      <c r="N212" s="8"/>
      <c r="O212" s="8"/>
      <c r="P212" s="8"/>
      <c r="Q212" s="8"/>
      <c r="R212" s="8"/>
      <c r="S212" s="8"/>
      <c r="T212" s="8"/>
      <c r="U212" s="8"/>
      <c r="V212" s="8"/>
      <c r="W212" s="8"/>
      <c r="X212" s="8"/>
      <c r="Y212" s="8"/>
    </row>
    <row r="213" spans="1:25" x14ac:dyDescent="0.2">
      <c r="A213" s="49"/>
      <c r="B213" s="9"/>
      <c r="C213" s="8"/>
      <c r="D213" s="8"/>
      <c r="E213" s="8"/>
      <c r="F213" s="8"/>
      <c r="G213" s="8"/>
      <c r="H213" s="8"/>
      <c r="I213" s="8"/>
      <c r="J213" s="8"/>
      <c r="K213" s="8"/>
      <c r="L213" s="8"/>
      <c r="M213" s="8"/>
      <c r="N213" s="8"/>
      <c r="O213" s="8"/>
      <c r="P213" s="8"/>
      <c r="Q213" s="8"/>
      <c r="R213" s="8"/>
      <c r="S213" s="8"/>
      <c r="T213" s="8"/>
      <c r="U213" s="8"/>
      <c r="V213" s="8"/>
      <c r="W213" s="8"/>
      <c r="X213" s="8"/>
      <c r="Y213" s="8"/>
    </row>
    <row r="214" spans="1:25" x14ac:dyDescent="0.2">
      <c r="A214" s="49"/>
      <c r="B214" s="9"/>
      <c r="C214" s="8"/>
      <c r="D214" s="8"/>
      <c r="E214" s="8"/>
      <c r="F214" s="8"/>
      <c r="G214" s="8"/>
      <c r="H214" s="8"/>
      <c r="I214" s="8"/>
      <c r="J214" s="8"/>
      <c r="K214" s="8"/>
      <c r="L214" s="8"/>
      <c r="M214" s="8"/>
      <c r="N214" s="8"/>
      <c r="O214" s="8"/>
      <c r="P214" s="8"/>
      <c r="Q214" s="8"/>
      <c r="R214" s="8"/>
      <c r="S214" s="8"/>
      <c r="T214" s="8"/>
      <c r="U214" s="8"/>
      <c r="V214" s="8"/>
      <c r="W214" s="8"/>
      <c r="X214" s="8"/>
      <c r="Y214" s="8"/>
    </row>
    <row r="215" spans="1:25" x14ac:dyDescent="0.2">
      <c r="A215" s="49"/>
      <c r="B215" s="9"/>
      <c r="C215" s="8"/>
      <c r="D215" s="8"/>
      <c r="E215" s="8"/>
      <c r="F215" s="8"/>
      <c r="G215" s="8"/>
      <c r="H215" s="8"/>
      <c r="I215" s="8"/>
      <c r="J215" s="8"/>
      <c r="K215" s="8"/>
      <c r="L215" s="8"/>
      <c r="M215" s="8"/>
      <c r="N215" s="8"/>
      <c r="O215" s="8"/>
      <c r="P215" s="8"/>
      <c r="Q215" s="8"/>
      <c r="R215" s="8"/>
      <c r="S215" s="8"/>
      <c r="T215" s="8"/>
      <c r="U215" s="8"/>
      <c r="V215" s="8"/>
      <c r="W215" s="8"/>
      <c r="X215" s="8"/>
      <c r="Y215" s="8"/>
    </row>
    <row r="216" spans="1:25" x14ac:dyDescent="0.2">
      <c r="A216" s="49"/>
      <c r="B216" s="9"/>
      <c r="C216" s="8"/>
      <c r="D216" s="8"/>
      <c r="E216" s="8"/>
      <c r="F216" s="8"/>
      <c r="G216" s="8"/>
      <c r="H216" s="8"/>
      <c r="I216" s="8"/>
      <c r="J216" s="8"/>
      <c r="K216" s="8"/>
      <c r="L216" s="8"/>
      <c r="M216" s="8"/>
      <c r="N216" s="8"/>
      <c r="O216" s="8"/>
      <c r="P216" s="8"/>
      <c r="Q216" s="8"/>
      <c r="R216" s="8"/>
      <c r="S216" s="8"/>
      <c r="T216" s="8"/>
      <c r="U216" s="8"/>
      <c r="V216" s="8"/>
      <c r="W216" s="8"/>
      <c r="X216" s="8"/>
      <c r="Y216" s="8"/>
    </row>
    <row r="217" spans="1:25" x14ac:dyDescent="0.2">
      <c r="A217" s="49"/>
      <c r="B217" s="9"/>
      <c r="C217" s="8"/>
      <c r="D217" s="8"/>
      <c r="E217" s="8"/>
      <c r="F217" s="8"/>
      <c r="G217" s="8"/>
      <c r="H217" s="8"/>
      <c r="I217" s="8"/>
      <c r="J217" s="8"/>
      <c r="K217" s="8"/>
      <c r="L217" s="8"/>
      <c r="M217" s="8"/>
      <c r="N217" s="8"/>
      <c r="O217" s="8"/>
      <c r="P217" s="8"/>
      <c r="Q217" s="8"/>
      <c r="R217" s="8"/>
      <c r="S217" s="8"/>
      <c r="T217" s="8"/>
      <c r="U217" s="8"/>
      <c r="V217" s="8"/>
      <c r="W217" s="8"/>
      <c r="X217" s="8"/>
      <c r="Y217" s="8"/>
    </row>
    <row r="218" spans="1:25" x14ac:dyDescent="0.2">
      <c r="A218" s="49"/>
      <c r="B218" s="9"/>
      <c r="C218" s="8"/>
      <c r="D218" s="8"/>
      <c r="E218" s="8"/>
      <c r="F218" s="8"/>
      <c r="G218" s="8"/>
      <c r="H218" s="8"/>
      <c r="I218" s="8"/>
      <c r="J218" s="8"/>
      <c r="K218" s="8"/>
      <c r="L218" s="8"/>
      <c r="M218" s="8"/>
      <c r="N218" s="8"/>
      <c r="O218" s="8"/>
      <c r="P218" s="8"/>
      <c r="Q218" s="8"/>
      <c r="R218" s="8"/>
      <c r="S218" s="8"/>
      <c r="T218" s="8"/>
      <c r="U218" s="8"/>
      <c r="V218" s="8"/>
      <c r="W218" s="8"/>
      <c r="X218" s="8"/>
      <c r="Y218" s="8"/>
    </row>
    <row r="219" spans="1:25" x14ac:dyDescent="0.2">
      <c r="A219" s="49"/>
      <c r="B219" s="9"/>
      <c r="C219" s="8"/>
      <c r="D219" s="8"/>
      <c r="E219" s="8"/>
      <c r="F219" s="8"/>
      <c r="G219" s="8"/>
      <c r="H219" s="8"/>
      <c r="I219" s="8"/>
      <c r="J219" s="8"/>
      <c r="K219" s="8"/>
      <c r="L219" s="8"/>
      <c r="M219" s="8"/>
      <c r="N219" s="8"/>
      <c r="O219" s="8"/>
      <c r="P219" s="8"/>
      <c r="Q219" s="8"/>
      <c r="R219" s="8"/>
      <c r="S219" s="8"/>
      <c r="T219" s="8"/>
      <c r="U219" s="8"/>
      <c r="V219" s="8"/>
      <c r="W219" s="8"/>
      <c r="X219" s="8"/>
      <c r="Y219" s="8"/>
    </row>
    <row r="220" spans="1:25" x14ac:dyDescent="0.2">
      <c r="A220" s="49"/>
      <c r="B220" s="9"/>
      <c r="C220" s="8"/>
      <c r="D220" s="8"/>
      <c r="E220" s="8"/>
      <c r="F220" s="8"/>
      <c r="G220" s="8"/>
      <c r="H220" s="8"/>
      <c r="I220" s="8"/>
      <c r="J220" s="8"/>
      <c r="K220" s="8"/>
      <c r="L220" s="8"/>
      <c r="M220" s="8"/>
      <c r="N220" s="8"/>
      <c r="O220" s="8"/>
      <c r="P220" s="8"/>
      <c r="Q220" s="8"/>
      <c r="R220" s="8"/>
      <c r="S220" s="8"/>
      <c r="T220" s="8"/>
      <c r="U220" s="8"/>
      <c r="V220" s="8"/>
      <c r="W220" s="8"/>
      <c r="X220" s="8"/>
      <c r="Y220" s="8"/>
    </row>
    <row r="221" spans="1:25" x14ac:dyDescent="0.2">
      <c r="A221" s="49"/>
      <c r="B221" s="9"/>
      <c r="C221" s="8"/>
      <c r="D221" s="8"/>
      <c r="E221" s="8"/>
      <c r="F221" s="8"/>
      <c r="G221" s="8"/>
      <c r="H221" s="8"/>
      <c r="I221" s="8"/>
      <c r="J221" s="8"/>
      <c r="K221" s="8"/>
      <c r="L221" s="8"/>
      <c r="M221" s="8"/>
      <c r="N221" s="8"/>
      <c r="O221" s="8"/>
      <c r="P221" s="8"/>
      <c r="Q221" s="8"/>
      <c r="R221" s="8"/>
      <c r="S221" s="8"/>
      <c r="T221" s="8"/>
      <c r="U221" s="8"/>
      <c r="V221" s="8"/>
      <c r="W221" s="8"/>
      <c r="X221" s="8"/>
      <c r="Y221" s="8"/>
    </row>
    <row r="222" spans="1:25" x14ac:dyDescent="0.2">
      <c r="A222" s="49"/>
      <c r="B222" s="9"/>
      <c r="C222" s="8"/>
      <c r="D222" s="8"/>
      <c r="E222" s="8"/>
      <c r="F222" s="8"/>
      <c r="G222" s="8"/>
      <c r="H222" s="8"/>
      <c r="I222" s="8"/>
      <c r="J222" s="8"/>
      <c r="K222" s="8"/>
      <c r="L222" s="8"/>
      <c r="M222" s="8"/>
      <c r="N222" s="8"/>
      <c r="O222" s="8"/>
      <c r="P222" s="8"/>
      <c r="Q222" s="8"/>
      <c r="R222" s="8"/>
      <c r="S222" s="8"/>
      <c r="T222" s="8"/>
      <c r="U222" s="8"/>
      <c r="V222" s="8"/>
      <c r="W222" s="8"/>
      <c r="X222" s="8"/>
      <c r="Y222" s="8"/>
    </row>
    <row r="223" spans="1:25" x14ac:dyDescent="0.2">
      <c r="A223" s="49"/>
      <c r="B223" s="9"/>
      <c r="C223" s="8"/>
      <c r="D223" s="8"/>
      <c r="E223" s="8"/>
      <c r="F223" s="8"/>
      <c r="G223" s="8"/>
      <c r="H223" s="8"/>
      <c r="I223" s="8"/>
      <c r="J223" s="8"/>
      <c r="K223" s="8"/>
      <c r="L223" s="8"/>
      <c r="M223" s="8"/>
      <c r="N223" s="8"/>
      <c r="O223" s="8"/>
      <c r="P223" s="8"/>
      <c r="Q223" s="8"/>
      <c r="R223" s="8"/>
      <c r="S223" s="8"/>
      <c r="T223" s="8"/>
      <c r="U223" s="8"/>
      <c r="V223" s="8"/>
      <c r="W223" s="8"/>
      <c r="X223" s="8"/>
      <c r="Y223" s="8"/>
    </row>
    <row r="224" spans="1:25" x14ac:dyDescent="0.2">
      <c r="A224" s="49"/>
      <c r="B224" s="9"/>
      <c r="C224" s="8"/>
      <c r="D224" s="8"/>
      <c r="E224" s="8"/>
      <c r="F224" s="8"/>
      <c r="G224" s="8"/>
      <c r="H224" s="8"/>
      <c r="I224" s="8"/>
      <c r="J224" s="8"/>
      <c r="K224" s="8"/>
      <c r="L224" s="8"/>
      <c r="M224" s="8"/>
      <c r="N224" s="8"/>
      <c r="O224" s="8"/>
      <c r="P224" s="8"/>
      <c r="Q224" s="8"/>
      <c r="R224" s="8"/>
      <c r="S224" s="8"/>
      <c r="T224" s="8"/>
      <c r="U224" s="8"/>
      <c r="V224" s="8"/>
      <c r="W224" s="8"/>
      <c r="X224" s="8"/>
      <c r="Y224" s="8"/>
    </row>
    <row r="225" spans="1:25" x14ac:dyDescent="0.2">
      <c r="A225" s="49"/>
      <c r="B225" s="9"/>
      <c r="C225" s="8"/>
      <c r="D225" s="8"/>
      <c r="E225" s="8"/>
      <c r="F225" s="8"/>
      <c r="G225" s="8"/>
      <c r="H225" s="8"/>
      <c r="I225" s="8"/>
      <c r="J225" s="8"/>
      <c r="K225" s="8"/>
      <c r="L225" s="8"/>
      <c r="M225" s="8"/>
      <c r="N225" s="8"/>
      <c r="O225" s="8"/>
      <c r="P225" s="8"/>
      <c r="Q225" s="8"/>
      <c r="R225" s="8"/>
      <c r="S225" s="8"/>
      <c r="T225" s="8"/>
      <c r="U225" s="8"/>
      <c r="V225" s="8"/>
      <c r="W225" s="8"/>
      <c r="X225" s="8"/>
      <c r="Y225" s="8"/>
    </row>
    <row r="226" spans="1:25" x14ac:dyDescent="0.2">
      <c r="A226" s="49"/>
      <c r="B226" s="9"/>
      <c r="C226" s="8"/>
      <c r="D226" s="8"/>
      <c r="E226" s="8"/>
      <c r="F226" s="8"/>
      <c r="G226" s="8"/>
      <c r="H226" s="8"/>
      <c r="I226" s="8"/>
      <c r="J226" s="8"/>
      <c r="K226" s="8"/>
      <c r="L226" s="8"/>
      <c r="M226" s="8"/>
      <c r="N226" s="8"/>
      <c r="O226" s="8"/>
      <c r="P226" s="8"/>
      <c r="Q226" s="8"/>
      <c r="R226" s="8"/>
      <c r="S226" s="8"/>
      <c r="T226" s="8"/>
      <c r="U226" s="8"/>
      <c r="V226" s="8"/>
      <c r="W226" s="8"/>
      <c r="X226" s="8"/>
      <c r="Y226" s="8"/>
    </row>
    <row r="227" spans="1:25" x14ac:dyDescent="0.2">
      <c r="A227" s="49"/>
      <c r="B227" s="9"/>
      <c r="C227" s="8"/>
      <c r="D227" s="8"/>
      <c r="E227" s="8"/>
      <c r="F227" s="8"/>
      <c r="G227" s="8"/>
      <c r="H227" s="8"/>
      <c r="I227" s="8"/>
      <c r="J227" s="8"/>
      <c r="K227" s="8"/>
      <c r="L227" s="8"/>
      <c r="M227" s="8"/>
      <c r="N227" s="8"/>
      <c r="O227" s="8"/>
      <c r="P227" s="8"/>
      <c r="Q227" s="8"/>
      <c r="R227" s="8"/>
      <c r="S227" s="8"/>
      <c r="T227" s="8"/>
      <c r="U227" s="8"/>
      <c r="V227" s="8"/>
      <c r="W227" s="8"/>
      <c r="X227" s="8"/>
      <c r="Y227" s="8"/>
    </row>
    <row r="228" spans="1:25" x14ac:dyDescent="0.2">
      <c r="A228" s="49"/>
      <c r="B228" s="9"/>
      <c r="C228" s="8"/>
      <c r="D228" s="8"/>
      <c r="E228" s="8"/>
      <c r="F228" s="8"/>
      <c r="G228" s="8"/>
      <c r="H228" s="8"/>
      <c r="I228" s="8"/>
      <c r="J228" s="8"/>
      <c r="K228" s="8"/>
      <c r="L228" s="8"/>
      <c r="M228" s="8"/>
      <c r="N228" s="8"/>
      <c r="O228" s="8"/>
      <c r="P228" s="8"/>
      <c r="Q228" s="8"/>
      <c r="R228" s="8"/>
      <c r="S228" s="8"/>
      <c r="T228" s="8"/>
      <c r="U228" s="8"/>
      <c r="V228" s="8"/>
      <c r="W228" s="8"/>
      <c r="X228" s="8"/>
      <c r="Y228" s="8"/>
    </row>
    <row r="229" spans="1:25" x14ac:dyDescent="0.2">
      <c r="A229" s="49"/>
      <c r="B229" s="9"/>
      <c r="C229" s="8"/>
      <c r="D229" s="8"/>
      <c r="E229" s="8"/>
      <c r="F229" s="8"/>
      <c r="G229" s="8"/>
      <c r="H229" s="8"/>
      <c r="I229" s="8"/>
      <c r="J229" s="8"/>
      <c r="K229" s="8"/>
      <c r="L229" s="8"/>
      <c r="M229" s="8"/>
      <c r="N229" s="8"/>
      <c r="O229" s="8"/>
      <c r="P229" s="8"/>
      <c r="Q229" s="8"/>
      <c r="R229" s="8"/>
      <c r="S229" s="8"/>
      <c r="T229" s="8"/>
      <c r="U229" s="8"/>
      <c r="V229" s="8"/>
      <c r="W229" s="8"/>
      <c r="X229" s="8"/>
      <c r="Y229" s="8"/>
    </row>
    <row r="230" spans="1:25" x14ac:dyDescent="0.2">
      <c r="A230" s="49"/>
      <c r="B230" s="9"/>
      <c r="C230" s="8"/>
      <c r="D230" s="8"/>
      <c r="E230" s="8"/>
      <c r="F230" s="8"/>
      <c r="G230" s="8"/>
      <c r="H230" s="8"/>
      <c r="I230" s="8"/>
      <c r="J230" s="8"/>
      <c r="K230" s="8"/>
      <c r="L230" s="8"/>
      <c r="M230" s="8"/>
      <c r="N230" s="8"/>
      <c r="O230" s="8"/>
      <c r="P230" s="8"/>
      <c r="Q230" s="8"/>
      <c r="R230" s="8"/>
      <c r="S230" s="8"/>
      <c r="T230" s="8"/>
      <c r="U230" s="8"/>
      <c r="V230" s="8"/>
      <c r="W230" s="8"/>
      <c r="X230" s="8"/>
      <c r="Y230" s="8"/>
    </row>
    <row r="231" spans="1:25" x14ac:dyDescent="0.2">
      <c r="A231" s="49"/>
      <c r="B231" s="9"/>
      <c r="C231" s="8"/>
      <c r="D231" s="8"/>
      <c r="E231" s="8"/>
      <c r="F231" s="8"/>
      <c r="G231" s="8"/>
      <c r="H231" s="8"/>
      <c r="I231" s="8"/>
      <c r="J231" s="8"/>
      <c r="K231" s="8"/>
      <c r="L231" s="8"/>
      <c r="M231" s="8"/>
      <c r="N231" s="8"/>
      <c r="O231" s="8"/>
      <c r="P231" s="8"/>
      <c r="Q231" s="8"/>
      <c r="R231" s="8"/>
      <c r="S231" s="8"/>
      <c r="T231" s="8"/>
      <c r="U231" s="8"/>
      <c r="V231" s="8"/>
      <c r="W231" s="8"/>
      <c r="X231" s="8"/>
      <c r="Y231" s="8"/>
    </row>
    <row r="232" spans="1:25" x14ac:dyDescent="0.2">
      <c r="A232" s="49"/>
      <c r="B232" s="9"/>
      <c r="C232" s="8"/>
      <c r="D232" s="8"/>
      <c r="E232" s="8"/>
      <c r="F232" s="8"/>
      <c r="G232" s="8"/>
      <c r="H232" s="8"/>
      <c r="I232" s="8"/>
      <c r="J232" s="8"/>
      <c r="K232" s="8"/>
      <c r="L232" s="8"/>
      <c r="M232" s="8"/>
      <c r="N232" s="8"/>
      <c r="O232" s="8"/>
      <c r="P232" s="8"/>
      <c r="Q232" s="8"/>
      <c r="R232" s="8"/>
      <c r="S232" s="8"/>
      <c r="T232" s="8"/>
      <c r="U232" s="8"/>
      <c r="V232" s="8"/>
      <c r="W232" s="8"/>
      <c r="X232" s="8"/>
      <c r="Y232" s="8"/>
    </row>
    <row r="233" spans="1:25" x14ac:dyDescent="0.2">
      <c r="A233" s="49"/>
      <c r="B233" s="9"/>
      <c r="C233" s="8"/>
      <c r="D233" s="8"/>
      <c r="E233" s="8"/>
      <c r="F233" s="8"/>
      <c r="G233" s="8"/>
      <c r="H233" s="8"/>
      <c r="I233" s="8"/>
      <c r="J233" s="8"/>
      <c r="K233" s="8"/>
      <c r="L233" s="8"/>
      <c r="M233" s="8"/>
      <c r="N233" s="8"/>
      <c r="O233" s="8"/>
      <c r="P233" s="8"/>
      <c r="Q233" s="8"/>
      <c r="R233" s="8"/>
      <c r="S233" s="8"/>
      <c r="T233" s="8"/>
      <c r="U233" s="8"/>
      <c r="V233" s="8"/>
      <c r="W233" s="8"/>
      <c r="X233" s="8"/>
      <c r="Y233" s="8"/>
    </row>
    <row r="234" spans="1:25" x14ac:dyDescent="0.2">
      <c r="A234" s="49"/>
      <c r="B234" s="9"/>
      <c r="C234" s="8"/>
      <c r="D234" s="8"/>
      <c r="E234" s="8"/>
      <c r="F234" s="8"/>
      <c r="G234" s="8"/>
      <c r="H234" s="8"/>
      <c r="I234" s="8"/>
      <c r="J234" s="8"/>
      <c r="K234" s="8"/>
      <c r="L234" s="8"/>
      <c r="M234" s="8"/>
      <c r="N234" s="8"/>
      <c r="O234" s="8"/>
      <c r="P234" s="8"/>
      <c r="Q234" s="8"/>
      <c r="R234" s="8"/>
      <c r="S234" s="8"/>
      <c r="T234" s="8"/>
      <c r="U234" s="8"/>
      <c r="V234" s="8"/>
      <c r="W234" s="8"/>
      <c r="X234" s="8"/>
      <c r="Y234" s="8"/>
    </row>
    <row r="235" spans="1:25" x14ac:dyDescent="0.2">
      <c r="A235" s="49"/>
      <c r="B235" s="9"/>
      <c r="C235" s="8"/>
      <c r="D235" s="8"/>
      <c r="E235" s="8"/>
      <c r="F235" s="8"/>
      <c r="G235" s="8"/>
      <c r="H235" s="8"/>
      <c r="I235" s="8"/>
      <c r="J235" s="8"/>
      <c r="K235" s="8"/>
      <c r="L235" s="8"/>
      <c r="M235" s="8"/>
      <c r="N235" s="8"/>
      <c r="O235" s="8"/>
      <c r="P235" s="8"/>
      <c r="Q235" s="8"/>
      <c r="R235" s="8"/>
      <c r="S235" s="8"/>
      <c r="T235" s="8"/>
      <c r="U235" s="8"/>
      <c r="V235" s="8"/>
      <c r="W235" s="8"/>
      <c r="X235" s="8"/>
      <c r="Y235" s="8"/>
    </row>
    <row r="236" spans="1:25" x14ac:dyDescent="0.2">
      <c r="A236" s="49"/>
      <c r="B236" s="9"/>
      <c r="C236" s="8"/>
      <c r="D236" s="8"/>
      <c r="E236" s="8"/>
      <c r="F236" s="8"/>
      <c r="G236" s="8"/>
      <c r="H236" s="8"/>
      <c r="I236" s="8"/>
      <c r="J236" s="8"/>
      <c r="K236" s="8"/>
      <c r="L236" s="8"/>
      <c r="M236" s="8"/>
      <c r="N236" s="8"/>
      <c r="O236" s="8"/>
      <c r="P236" s="8"/>
      <c r="Q236" s="8"/>
      <c r="R236" s="8"/>
      <c r="S236" s="8"/>
      <c r="T236" s="8"/>
      <c r="U236" s="8"/>
      <c r="V236" s="8"/>
      <c r="W236" s="8"/>
      <c r="X236" s="8"/>
      <c r="Y236" s="8"/>
    </row>
    <row r="237" spans="1:25" x14ac:dyDescent="0.2">
      <c r="A237" s="49"/>
      <c r="B237" s="9"/>
      <c r="C237" s="8"/>
      <c r="D237" s="8"/>
      <c r="E237" s="8"/>
      <c r="F237" s="8"/>
      <c r="G237" s="8"/>
      <c r="H237" s="8"/>
      <c r="I237" s="8"/>
      <c r="J237" s="8"/>
      <c r="K237" s="8"/>
      <c r="L237" s="8"/>
      <c r="M237" s="8"/>
      <c r="N237" s="8"/>
      <c r="O237" s="8"/>
      <c r="P237" s="8"/>
      <c r="Q237" s="8"/>
      <c r="R237" s="8"/>
      <c r="S237" s="8"/>
      <c r="T237" s="8"/>
      <c r="U237" s="8"/>
      <c r="V237" s="8"/>
      <c r="W237" s="8"/>
      <c r="X237" s="8"/>
      <c r="Y237" s="8"/>
    </row>
    <row r="238" spans="1:25" x14ac:dyDescent="0.2">
      <c r="A238" s="49"/>
      <c r="B238" s="9"/>
      <c r="C238" s="8"/>
      <c r="D238" s="8"/>
      <c r="E238" s="8"/>
      <c r="F238" s="8"/>
      <c r="G238" s="8"/>
      <c r="H238" s="8"/>
      <c r="I238" s="8"/>
      <c r="J238" s="8"/>
      <c r="K238" s="8"/>
      <c r="L238" s="8"/>
      <c r="M238" s="8"/>
      <c r="N238" s="8"/>
      <c r="O238" s="8"/>
      <c r="P238" s="8"/>
      <c r="Q238" s="8"/>
      <c r="R238" s="8"/>
      <c r="S238" s="8"/>
      <c r="T238" s="8"/>
      <c r="U238" s="8"/>
      <c r="V238" s="8"/>
      <c r="W238" s="8"/>
      <c r="X238" s="8"/>
      <c r="Y238" s="8"/>
    </row>
    <row r="239" spans="1:25" x14ac:dyDescent="0.2">
      <c r="A239" s="49"/>
      <c r="B239" s="9"/>
      <c r="C239" s="8"/>
      <c r="D239" s="8"/>
      <c r="E239" s="8"/>
      <c r="F239" s="8"/>
      <c r="G239" s="8"/>
      <c r="H239" s="8"/>
      <c r="I239" s="8"/>
      <c r="J239" s="8"/>
      <c r="K239" s="8"/>
      <c r="L239" s="8"/>
      <c r="M239" s="8"/>
      <c r="N239" s="8"/>
      <c r="O239" s="8"/>
      <c r="P239" s="8"/>
      <c r="Q239" s="8"/>
      <c r="R239" s="8"/>
      <c r="S239" s="8"/>
      <c r="T239" s="8"/>
      <c r="U239" s="8"/>
      <c r="V239" s="8"/>
      <c r="W239" s="8"/>
      <c r="X239" s="8"/>
      <c r="Y239" s="8"/>
    </row>
    <row r="240" spans="1:25" x14ac:dyDescent="0.2">
      <c r="A240" s="49"/>
      <c r="B240" s="9"/>
      <c r="C240" s="8"/>
      <c r="D240" s="8"/>
      <c r="E240" s="8"/>
      <c r="F240" s="8"/>
      <c r="G240" s="8"/>
      <c r="H240" s="8"/>
      <c r="I240" s="8"/>
      <c r="J240" s="8"/>
      <c r="K240" s="8"/>
      <c r="L240" s="8"/>
      <c r="M240" s="8"/>
      <c r="N240" s="8"/>
      <c r="O240" s="8"/>
      <c r="P240" s="8"/>
      <c r="Q240" s="8"/>
      <c r="R240" s="8"/>
      <c r="S240" s="8"/>
      <c r="T240" s="8"/>
      <c r="U240" s="8"/>
      <c r="V240" s="8"/>
      <c r="W240" s="8"/>
      <c r="X240" s="8"/>
      <c r="Y240" s="8"/>
    </row>
    <row r="241" spans="1:25" x14ac:dyDescent="0.2">
      <c r="A241" s="49"/>
      <c r="B241" s="9"/>
      <c r="C241" s="8"/>
      <c r="D241" s="8"/>
      <c r="E241" s="8"/>
      <c r="F241" s="8"/>
      <c r="G241" s="8"/>
      <c r="H241" s="8"/>
      <c r="I241" s="8"/>
      <c r="J241" s="8"/>
      <c r="K241" s="8"/>
      <c r="L241" s="8"/>
      <c r="M241" s="8"/>
      <c r="N241" s="8"/>
      <c r="O241" s="8"/>
      <c r="P241" s="8"/>
      <c r="Q241" s="8"/>
      <c r="R241" s="8"/>
      <c r="S241" s="8"/>
      <c r="T241" s="8"/>
      <c r="U241" s="8"/>
      <c r="V241" s="8"/>
      <c r="W241" s="8"/>
      <c r="X241" s="8"/>
      <c r="Y241" s="8"/>
    </row>
    <row r="242" spans="1:25" x14ac:dyDescent="0.2">
      <c r="A242" s="49"/>
      <c r="B242" s="9"/>
      <c r="C242" s="8"/>
      <c r="D242" s="8"/>
      <c r="E242" s="8"/>
      <c r="F242" s="8"/>
      <c r="G242" s="8"/>
      <c r="H242" s="8"/>
      <c r="I242" s="8"/>
      <c r="J242" s="8"/>
      <c r="K242" s="8"/>
      <c r="L242" s="8"/>
      <c r="M242" s="8"/>
      <c r="N242" s="8"/>
      <c r="O242" s="8"/>
      <c r="P242" s="8"/>
      <c r="Q242" s="8"/>
      <c r="R242" s="8"/>
      <c r="S242" s="8"/>
      <c r="T242" s="8"/>
      <c r="U242" s="8"/>
      <c r="V242" s="8"/>
      <c r="W242" s="8"/>
      <c r="X242" s="8"/>
      <c r="Y242" s="8"/>
    </row>
    <row r="243" spans="1:25" x14ac:dyDescent="0.2">
      <c r="A243" s="49"/>
      <c r="B243" s="9"/>
      <c r="C243" s="8"/>
      <c r="D243" s="8"/>
      <c r="E243" s="8"/>
      <c r="F243" s="8"/>
      <c r="G243" s="8"/>
      <c r="H243" s="8"/>
      <c r="I243" s="8"/>
      <c r="J243" s="8"/>
      <c r="K243" s="8"/>
      <c r="L243" s="8"/>
      <c r="M243" s="8"/>
      <c r="N243" s="8"/>
      <c r="O243" s="8"/>
      <c r="P243" s="8"/>
      <c r="Q243" s="8"/>
      <c r="R243" s="8"/>
      <c r="S243" s="8"/>
      <c r="T243" s="8"/>
      <c r="U243" s="8"/>
      <c r="V243" s="8"/>
      <c r="W243" s="8"/>
      <c r="X243" s="8"/>
      <c r="Y243" s="8"/>
    </row>
    <row r="244" spans="1:25" x14ac:dyDescent="0.2">
      <c r="A244" s="49"/>
      <c r="B244" s="9"/>
      <c r="C244" s="8"/>
      <c r="D244" s="8"/>
      <c r="E244" s="8"/>
      <c r="F244" s="8"/>
      <c r="G244" s="8"/>
      <c r="H244" s="8"/>
      <c r="I244" s="8"/>
      <c r="J244" s="8"/>
      <c r="K244" s="8"/>
      <c r="L244" s="8"/>
      <c r="M244" s="8"/>
      <c r="N244" s="8"/>
      <c r="O244" s="8"/>
      <c r="P244" s="8"/>
      <c r="Q244" s="8"/>
      <c r="R244" s="8"/>
      <c r="S244" s="8"/>
      <c r="T244" s="8"/>
      <c r="U244" s="8"/>
      <c r="V244" s="8"/>
      <c r="W244" s="8"/>
      <c r="X244" s="8"/>
      <c r="Y244" s="8"/>
    </row>
    <row r="245" spans="1:25" x14ac:dyDescent="0.2">
      <c r="A245" s="49"/>
      <c r="B245" s="9"/>
      <c r="C245" s="8"/>
      <c r="D245" s="8"/>
      <c r="E245" s="8"/>
      <c r="F245" s="8"/>
      <c r="G245" s="8"/>
      <c r="H245" s="8"/>
      <c r="I245" s="8"/>
      <c r="J245" s="8"/>
      <c r="K245" s="8"/>
      <c r="L245" s="8"/>
      <c r="M245" s="8"/>
      <c r="N245" s="8"/>
      <c r="O245" s="8"/>
      <c r="P245" s="8"/>
      <c r="Q245" s="8"/>
      <c r="R245" s="8"/>
      <c r="S245" s="8"/>
      <c r="T245" s="8"/>
      <c r="U245" s="8"/>
      <c r="V245" s="8"/>
      <c r="W245" s="8"/>
      <c r="X245" s="8"/>
      <c r="Y245" s="8"/>
    </row>
    <row r="246" spans="1:25" x14ac:dyDescent="0.2">
      <c r="A246" s="49"/>
      <c r="B246" s="9"/>
      <c r="C246" s="8"/>
      <c r="D246" s="8"/>
      <c r="E246" s="8"/>
      <c r="F246" s="8"/>
      <c r="G246" s="8"/>
      <c r="H246" s="8"/>
      <c r="I246" s="8"/>
      <c r="J246" s="8"/>
      <c r="K246" s="8"/>
      <c r="L246" s="8"/>
      <c r="M246" s="8"/>
      <c r="N246" s="8"/>
      <c r="O246" s="8"/>
      <c r="P246" s="8"/>
      <c r="Q246" s="8"/>
      <c r="R246" s="8"/>
      <c r="S246" s="8"/>
      <c r="T246" s="8"/>
      <c r="U246" s="8"/>
      <c r="V246" s="8"/>
      <c r="W246" s="8"/>
      <c r="X246" s="8"/>
      <c r="Y246" s="8"/>
    </row>
    <row r="247" spans="1:25" x14ac:dyDescent="0.2">
      <c r="A247" s="49"/>
      <c r="B247" s="9"/>
      <c r="C247" s="8"/>
      <c r="D247" s="8"/>
      <c r="E247" s="8"/>
      <c r="F247" s="8"/>
      <c r="G247" s="8"/>
      <c r="H247" s="8"/>
      <c r="I247" s="8"/>
      <c r="J247" s="8"/>
      <c r="K247" s="8"/>
      <c r="L247" s="8"/>
      <c r="M247" s="8"/>
      <c r="N247" s="8"/>
      <c r="O247" s="8"/>
      <c r="P247" s="8"/>
      <c r="Q247" s="8"/>
      <c r="R247" s="8"/>
      <c r="S247" s="8"/>
      <c r="T247" s="8"/>
      <c r="U247" s="8"/>
      <c r="V247" s="8"/>
      <c r="W247" s="8"/>
      <c r="X247" s="8"/>
      <c r="Y247" s="8"/>
    </row>
    <row r="248" spans="1:25" x14ac:dyDescent="0.2">
      <c r="A248" s="49"/>
      <c r="B248" s="9"/>
      <c r="C248" s="8"/>
      <c r="D248" s="8"/>
      <c r="E248" s="8"/>
      <c r="F248" s="8"/>
      <c r="G248" s="8"/>
      <c r="H248" s="8"/>
      <c r="I248" s="8"/>
      <c r="J248" s="8"/>
      <c r="K248" s="8"/>
      <c r="L248" s="8"/>
      <c r="M248" s="8"/>
      <c r="N248" s="8"/>
      <c r="O248" s="8"/>
      <c r="P248" s="8"/>
      <c r="Q248" s="8"/>
      <c r="R248" s="8"/>
      <c r="S248" s="8"/>
      <c r="T248" s="8"/>
      <c r="U248" s="8"/>
      <c r="V248" s="8"/>
      <c r="W248" s="8"/>
      <c r="X248" s="8"/>
      <c r="Y248" s="8"/>
    </row>
    <row r="249" spans="1:25" x14ac:dyDescent="0.2">
      <c r="A249" s="49"/>
      <c r="B249" s="9"/>
      <c r="C249" s="8"/>
      <c r="D249" s="8"/>
      <c r="E249" s="8"/>
      <c r="F249" s="8"/>
      <c r="G249" s="8"/>
      <c r="H249" s="8"/>
      <c r="I249" s="8"/>
      <c r="J249" s="8"/>
      <c r="K249" s="8"/>
      <c r="L249" s="8"/>
      <c r="M249" s="8"/>
      <c r="N249" s="8"/>
      <c r="O249" s="8"/>
      <c r="P249" s="8"/>
      <c r="Q249" s="8"/>
      <c r="R249" s="8"/>
      <c r="S249" s="8"/>
      <c r="T249" s="8"/>
      <c r="U249" s="8"/>
      <c r="V249" s="8"/>
      <c r="W249" s="8"/>
      <c r="X249" s="8"/>
      <c r="Y249" s="8"/>
    </row>
    <row r="250" spans="1:25" x14ac:dyDescent="0.2">
      <c r="A250" s="49"/>
      <c r="B250" s="9"/>
      <c r="C250" s="8"/>
      <c r="D250" s="8"/>
      <c r="E250" s="8"/>
      <c r="F250" s="8"/>
      <c r="G250" s="8"/>
      <c r="H250" s="8"/>
      <c r="I250" s="8"/>
      <c r="J250" s="8"/>
      <c r="K250" s="8"/>
      <c r="L250" s="8"/>
      <c r="M250" s="8"/>
      <c r="N250" s="8"/>
      <c r="O250" s="8"/>
      <c r="P250" s="8"/>
      <c r="Q250" s="8"/>
      <c r="R250" s="8"/>
      <c r="S250" s="8"/>
      <c r="T250" s="8"/>
      <c r="U250" s="8"/>
      <c r="V250" s="8"/>
      <c r="W250" s="8"/>
      <c r="X250" s="8"/>
      <c r="Y250" s="8"/>
    </row>
    <row r="251" spans="1:25" x14ac:dyDescent="0.2">
      <c r="A251" s="49"/>
      <c r="B251" s="9"/>
      <c r="C251" s="8"/>
      <c r="D251" s="8"/>
      <c r="E251" s="8"/>
      <c r="F251" s="8"/>
      <c r="G251" s="8"/>
      <c r="H251" s="8"/>
      <c r="I251" s="8"/>
      <c r="J251" s="8"/>
      <c r="K251" s="8"/>
      <c r="L251" s="8"/>
      <c r="M251" s="8"/>
      <c r="N251" s="8"/>
      <c r="O251" s="8"/>
      <c r="P251" s="8"/>
      <c r="Q251" s="8"/>
      <c r="R251" s="8"/>
      <c r="S251" s="8"/>
      <c r="T251" s="8"/>
      <c r="U251" s="8"/>
      <c r="V251" s="8"/>
      <c r="W251" s="8"/>
      <c r="X251" s="8"/>
      <c r="Y251" s="8"/>
    </row>
    <row r="252" spans="1:25" x14ac:dyDescent="0.2">
      <c r="A252" s="49"/>
      <c r="B252" s="9"/>
      <c r="C252" s="8"/>
      <c r="D252" s="8"/>
      <c r="E252" s="8"/>
      <c r="F252" s="8"/>
      <c r="G252" s="8"/>
      <c r="H252" s="8"/>
      <c r="I252" s="8"/>
      <c r="J252" s="8"/>
      <c r="K252" s="8"/>
      <c r="L252" s="8"/>
      <c r="M252" s="8"/>
      <c r="N252" s="8"/>
      <c r="O252" s="8"/>
      <c r="P252" s="8"/>
      <c r="Q252" s="8"/>
      <c r="R252" s="8"/>
      <c r="S252" s="8"/>
      <c r="T252" s="8"/>
      <c r="U252" s="8"/>
      <c r="V252" s="8"/>
      <c r="W252" s="8"/>
      <c r="X252" s="8"/>
      <c r="Y252" s="8"/>
    </row>
    <row r="253" spans="1:25" x14ac:dyDescent="0.2">
      <c r="A253" s="49"/>
      <c r="B253" s="9"/>
      <c r="C253" s="8"/>
      <c r="D253" s="8"/>
      <c r="E253" s="8"/>
      <c r="F253" s="8"/>
      <c r="G253" s="8"/>
      <c r="H253" s="8"/>
      <c r="I253" s="8"/>
      <c r="J253" s="8"/>
      <c r="K253" s="8"/>
      <c r="L253" s="8"/>
      <c r="M253" s="8"/>
      <c r="N253" s="8"/>
      <c r="O253" s="8"/>
      <c r="P253" s="8"/>
      <c r="Q253" s="8"/>
      <c r="R253" s="8"/>
      <c r="S253" s="8"/>
      <c r="T253" s="8"/>
      <c r="U253" s="8"/>
      <c r="V253" s="8"/>
      <c r="W253" s="8"/>
      <c r="X253" s="8"/>
      <c r="Y253" s="8"/>
    </row>
    <row r="254" spans="1:25" x14ac:dyDescent="0.2">
      <c r="A254" s="49"/>
      <c r="B254" s="9"/>
      <c r="C254" s="8"/>
      <c r="D254" s="8"/>
      <c r="E254" s="8"/>
      <c r="F254" s="8"/>
      <c r="G254" s="8"/>
      <c r="H254" s="8"/>
      <c r="I254" s="8"/>
      <c r="J254" s="8"/>
      <c r="K254" s="8"/>
      <c r="L254" s="8"/>
      <c r="M254" s="8"/>
      <c r="N254" s="8"/>
      <c r="O254" s="8"/>
      <c r="P254" s="8"/>
      <c r="Q254" s="8"/>
      <c r="R254" s="8"/>
      <c r="S254" s="8"/>
      <c r="T254" s="8"/>
      <c r="U254" s="8"/>
      <c r="V254" s="8"/>
      <c r="W254" s="8"/>
      <c r="X254" s="8"/>
      <c r="Y254" s="8"/>
    </row>
    <row r="255" spans="1:25" x14ac:dyDescent="0.2">
      <c r="A255" s="49"/>
      <c r="B255" s="9"/>
      <c r="C255" s="8"/>
      <c r="D255" s="8"/>
      <c r="E255" s="8"/>
      <c r="F255" s="8"/>
      <c r="G255" s="8"/>
      <c r="H255" s="8"/>
      <c r="I255" s="8"/>
      <c r="J255" s="8"/>
      <c r="K255" s="8"/>
      <c r="L255" s="8"/>
      <c r="M255" s="8"/>
      <c r="N255" s="8"/>
      <c r="O255" s="8"/>
      <c r="P255" s="8"/>
      <c r="Q255" s="8"/>
      <c r="R255" s="8"/>
      <c r="S255" s="8"/>
      <c r="T255" s="8"/>
      <c r="U255" s="8"/>
      <c r="V255" s="8"/>
      <c r="W255" s="8"/>
      <c r="X255" s="8"/>
      <c r="Y255" s="8"/>
    </row>
    <row r="256" spans="1:25" x14ac:dyDescent="0.2">
      <c r="A256" s="49"/>
      <c r="B256" s="9"/>
      <c r="C256" s="8"/>
      <c r="D256" s="8"/>
      <c r="E256" s="8"/>
      <c r="F256" s="8"/>
      <c r="G256" s="8"/>
      <c r="H256" s="8"/>
      <c r="I256" s="8"/>
      <c r="J256" s="8"/>
      <c r="K256" s="8"/>
      <c r="L256" s="8"/>
      <c r="M256" s="8"/>
      <c r="N256" s="8"/>
      <c r="O256" s="8"/>
      <c r="P256" s="8"/>
      <c r="Q256" s="8"/>
      <c r="R256" s="8"/>
      <c r="S256" s="8"/>
      <c r="T256" s="8"/>
      <c r="U256" s="8"/>
      <c r="V256" s="8"/>
      <c r="W256" s="8"/>
      <c r="X256" s="8"/>
      <c r="Y256" s="8"/>
    </row>
    <row r="257" spans="1:25" x14ac:dyDescent="0.2">
      <c r="A257" s="49"/>
      <c r="B257" s="9"/>
      <c r="C257" s="8"/>
      <c r="D257" s="8"/>
      <c r="E257" s="8"/>
      <c r="F257" s="8"/>
      <c r="G257" s="8"/>
      <c r="H257" s="8"/>
      <c r="I257" s="8"/>
      <c r="J257" s="8"/>
      <c r="K257" s="8"/>
      <c r="L257" s="8"/>
      <c r="M257" s="8"/>
      <c r="N257" s="8"/>
      <c r="O257" s="8"/>
      <c r="P257" s="8"/>
      <c r="Q257" s="8"/>
      <c r="R257" s="8"/>
      <c r="S257" s="8"/>
      <c r="T257" s="8"/>
      <c r="U257" s="8"/>
      <c r="V257" s="8"/>
      <c r="W257" s="8"/>
      <c r="X257" s="8"/>
      <c r="Y257" s="8"/>
    </row>
    <row r="258" spans="1:25" x14ac:dyDescent="0.2">
      <c r="A258" s="49"/>
      <c r="B258" s="9"/>
      <c r="C258" s="8"/>
      <c r="D258" s="8"/>
      <c r="E258" s="8"/>
      <c r="F258" s="8"/>
      <c r="G258" s="8"/>
      <c r="H258" s="8"/>
      <c r="I258" s="8"/>
      <c r="J258" s="8"/>
      <c r="K258" s="8"/>
      <c r="L258" s="8"/>
      <c r="M258" s="8"/>
      <c r="N258" s="8"/>
      <c r="O258" s="8"/>
      <c r="P258" s="8"/>
      <c r="Q258" s="8"/>
      <c r="R258" s="8"/>
      <c r="S258" s="8"/>
      <c r="T258" s="8"/>
      <c r="U258" s="8"/>
      <c r="V258" s="8"/>
      <c r="W258" s="8"/>
      <c r="X258" s="8"/>
      <c r="Y258" s="8"/>
    </row>
    <row r="259" spans="1:25" x14ac:dyDescent="0.2">
      <c r="A259" s="49"/>
      <c r="B259" s="9"/>
      <c r="C259" s="8"/>
      <c r="D259" s="8"/>
      <c r="E259" s="8"/>
      <c r="F259" s="8"/>
      <c r="G259" s="8"/>
      <c r="H259" s="8"/>
      <c r="I259" s="8"/>
      <c r="J259" s="8"/>
      <c r="K259" s="8"/>
      <c r="L259" s="8"/>
      <c r="M259" s="8"/>
      <c r="N259" s="8"/>
      <c r="O259" s="8"/>
      <c r="P259" s="8"/>
      <c r="Q259" s="8"/>
      <c r="R259" s="8"/>
      <c r="S259" s="8"/>
      <c r="T259" s="8"/>
      <c r="U259" s="8"/>
      <c r="V259" s="8"/>
      <c r="W259" s="8"/>
      <c r="X259" s="8"/>
      <c r="Y259" s="8"/>
    </row>
    <row r="260" spans="1:25" x14ac:dyDescent="0.2">
      <c r="A260" s="49"/>
      <c r="B260" s="9"/>
      <c r="C260" s="8"/>
      <c r="D260" s="8"/>
      <c r="E260" s="8"/>
      <c r="F260" s="8"/>
      <c r="G260" s="8"/>
      <c r="H260" s="8"/>
      <c r="I260" s="8"/>
      <c r="J260" s="8"/>
      <c r="K260" s="8"/>
      <c r="L260" s="8"/>
      <c r="M260" s="8"/>
      <c r="N260" s="8"/>
      <c r="O260" s="8"/>
      <c r="P260" s="8"/>
      <c r="Q260" s="8"/>
      <c r="R260" s="8"/>
      <c r="S260" s="8"/>
      <c r="T260" s="8"/>
      <c r="U260" s="8"/>
      <c r="V260" s="8"/>
      <c r="W260" s="8"/>
      <c r="X260" s="8"/>
      <c r="Y260" s="8"/>
    </row>
    <row r="261" spans="1:25" x14ac:dyDescent="0.2">
      <c r="A261" s="49"/>
      <c r="B261" s="9"/>
      <c r="C261" s="8"/>
      <c r="D261" s="8"/>
      <c r="E261" s="8"/>
      <c r="F261" s="8"/>
      <c r="G261" s="8"/>
      <c r="H261" s="8"/>
      <c r="I261" s="8"/>
      <c r="J261" s="8"/>
      <c r="K261" s="8"/>
      <c r="L261" s="8"/>
      <c r="M261" s="8"/>
      <c r="N261" s="8"/>
      <c r="O261" s="8"/>
      <c r="P261" s="8"/>
      <c r="Q261" s="8"/>
      <c r="R261" s="8"/>
      <c r="S261" s="8"/>
      <c r="T261" s="8"/>
      <c r="U261" s="8"/>
      <c r="V261" s="8"/>
      <c r="W261" s="8"/>
      <c r="X261" s="8"/>
      <c r="Y261" s="8"/>
    </row>
    <row r="262" spans="1:25" x14ac:dyDescent="0.2">
      <c r="A262" s="49"/>
      <c r="B262" s="9"/>
      <c r="C262" s="8"/>
      <c r="D262" s="8"/>
      <c r="E262" s="8"/>
      <c r="F262" s="8"/>
      <c r="G262" s="8"/>
      <c r="H262" s="8"/>
      <c r="I262" s="8"/>
      <c r="J262" s="8"/>
      <c r="K262" s="8"/>
      <c r="L262" s="8"/>
      <c r="M262" s="8"/>
      <c r="N262" s="8"/>
      <c r="O262" s="8"/>
      <c r="P262" s="8"/>
      <c r="Q262" s="8"/>
      <c r="R262" s="8"/>
      <c r="S262" s="8"/>
      <c r="T262" s="8"/>
      <c r="U262" s="8"/>
      <c r="V262" s="8"/>
      <c r="W262" s="8"/>
      <c r="X262" s="8"/>
      <c r="Y262" s="8"/>
    </row>
    <row r="263" spans="1:25" x14ac:dyDescent="0.2">
      <c r="A263" s="49"/>
      <c r="B263" s="9"/>
      <c r="C263" s="8"/>
      <c r="D263" s="8"/>
      <c r="E263" s="8"/>
      <c r="F263" s="8"/>
      <c r="G263" s="8"/>
      <c r="H263" s="8"/>
      <c r="I263" s="8"/>
      <c r="J263" s="8"/>
      <c r="K263" s="8"/>
      <c r="L263" s="8"/>
      <c r="M263" s="8"/>
      <c r="N263" s="8"/>
      <c r="O263" s="8"/>
      <c r="P263" s="8"/>
      <c r="Q263" s="8"/>
      <c r="R263" s="8"/>
      <c r="S263" s="8"/>
      <c r="T263" s="8"/>
      <c r="U263" s="8"/>
      <c r="V263" s="8"/>
      <c r="W263" s="8"/>
      <c r="X263" s="8"/>
      <c r="Y263" s="8"/>
    </row>
    <row r="264" spans="1:25" x14ac:dyDescent="0.2">
      <c r="A264" s="49"/>
      <c r="B264" s="9"/>
      <c r="C264" s="8"/>
      <c r="D264" s="8"/>
      <c r="E264" s="8"/>
      <c r="F264" s="8"/>
      <c r="G264" s="8"/>
      <c r="H264" s="8"/>
      <c r="I264" s="8"/>
      <c r="J264" s="8"/>
      <c r="K264" s="8"/>
      <c r="L264" s="8"/>
      <c r="M264" s="8"/>
      <c r="N264" s="8"/>
      <c r="O264" s="8"/>
      <c r="P264" s="8"/>
      <c r="Q264" s="8"/>
      <c r="R264" s="8"/>
      <c r="S264" s="8"/>
      <c r="T264" s="8"/>
      <c r="U264" s="8"/>
      <c r="V264" s="8"/>
      <c r="W264" s="8"/>
      <c r="X264" s="8"/>
      <c r="Y264" s="8"/>
    </row>
    <row r="265" spans="1:25" x14ac:dyDescent="0.2">
      <c r="A265" s="49"/>
      <c r="B265" s="9"/>
      <c r="C265" s="8"/>
      <c r="D265" s="8"/>
      <c r="E265" s="8"/>
      <c r="F265" s="8"/>
      <c r="G265" s="8"/>
      <c r="H265" s="8"/>
      <c r="I265" s="8"/>
      <c r="J265" s="8"/>
      <c r="K265" s="8"/>
      <c r="L265" s="8"/>
      <c r="M265" s="8"/>
      <c r="N265" s="8"/>
      <c r="O265" s="8"/>
      <c r="P265" s="8"/>
      <c r="Q265" s="8"/>
      <c r="R265" s="8"/>
      <c r="S265" s="8"/>
      <c r="T265" s="8"/>
      <c r="U265" s="8"/>
      <c r="V265" s="8"/>
      <c r="W265" s="8"/>
      <c r="X265" s="8"/>
      <c r="Y265" s="8"/>
    </row>
    <row r="266" spans="1:25" x14ac:dyDescent="0.2">
      <c r="A266" s="49"/>
      <c r="B266" s="9"/>
      <c r="C266" s="8"/>
      <c r="D266" s="8"/>
      <c r="E266" s="8"/>
      <c r="F266" s="8"/>
      <c r="G266" s="8"/>
      <c r="H266" s="8"/>
      <c r="I266" s="8"/>
      <c r="J266" s="8"/>
      <c r="K266" s="8"/>
      <c r="L266" s="8"/>
      <c r="M266" s="8"/>
      <c r="N266" s="8"/>
      <c r="O266" s="8"/>
      <c r="P266" s="8"/>
      <c r="Q266" s="8"/>
      <c r="R266" s="8"/>
      <c r="S266" s="8"/>
      <c r="T266" s="8"/>
      <c r="U266" s="8"/>
      <c r="V266" s="8"/>
      <c r="W266" s="8"/>
      <c r="X266" s="8"/>
      <c r="Y266" s="8"/>
    </row>
    <row r="267" spans="1:25" x14ac:dyDescent="0.2">
      <c r="A267" s="49"/>
      <c r="B267" s="9"/>
      <c r="C267" s="8"/>
      <c r="D267" s="8"/>
      <c r="E267" s="8"/>
      <c r="F267" s="8"/>
      <c r="G267" s="8"/>
      <c r="H267" s="8"/>
      <c r="I267" s="8"/>
      <c r="J267" s="8"/>
      <c r="K267" s="8"/>
      <c r="L267" s="8"/>
      <c r="M267" s="8"/>
      <c r="N267" s="8"/>
      <c r="O267" s="8"/>
      <c r="P267" s="8"/>
      <c r="Q267" s="8"/>
      <c r="R267" s="8"/>
      <c r="S267" s="8"/>
      <c r="T267" s="8"/>
      <c r="U267" s="8"/>
      <c r="V267" s="8"/>
      <c r="W267" s="8"/>
      <c r="X267" s="8"/>
      <c r="Y267" s="8"/>
    </row>
    <row r="268" spans="1:25" x14ac:dyDescent="0.2">
      <c r="A268" s="49"/>
      <c r="B268" s="9"/>
      <c r="C268" s="8"/>
      <c r="D268" s="8"/>
      <c r="E268" s="8"/>
      <c r="F268" s="8"/>
      <c r="G268" s="8"/>
      <c r="H268" s="8"/>
      <c r="I268" s="8"/>
      <c r="J268" s="8"/>
      <c r="K268" s="8"/>
      <c r="L268" s="8"/>
      <c r="M268" s="8"/>
      <c r="N268" s="8"/>
      <c r="O268" s="8"/>
      <c r="P268" s="8"/>
      <c r="Q268" s="8"/>
      <c r="R268" s="8"/>
      <c r="S268" s="8"/>
      <c r="T268" s="8"/>
      <c r="U268" s="8"/>
      <c r="V268" s="8"/>
      <c r="W268" s="8"/>
      <c r="X268" s="8"/>
      <c r="Y268" s="8"/>
    </row>
    <row r="269" spans="1:25" x14ac:dyDescent="0.2">
      <c r="A269" s="49"/>
      <c r="B269" s="9"/>
      <c r="C269" s="8"/>
      <c r="D269" s="8"/>
      <c r="E269" s="8"/>
      <c r="F269" s="8"/>
      <c r="G269" s="8"/>
      <c r="H269" s="8"/>
      <c r="I269" s="8"/>
      <c r="J269" s="8"/>
      <c r="K269" s="8"/>
      <c r="L269" s="8"/>
      <c r="M269" s="8"/>
      <c r="N269" s="8"/>
      <c r="O269" s="8"/>
      <c r="P269" s="8"/>
      <c r="Q269" s="8"/>
      <c r="R269" s="8"/>
      <c r="S269" s="8"/>
      <c r="T269" s="8"/>
      <c r="U269" s="8"/>
      <c r="V269" s="8"/>
      <c r="W269" s="8"/>
      <c r="X269" s="8"/>
      <c r="Y269" s="8"/>
    </row>
    <row r="270" spans="1:25" x14ac:dyDescent="0.2">
      <c r="A270" s="49"/>
      <c r="B270" s="9"/>
      <c r="C270" s="8"/>
      <c r="D270" s="8"/>
      <c r="E270" s="8"/>
      <c r="F270" s="8"/>
      <c r="G270" s="8"/>
      <c r="H270" s="8"/>
      <c r="I270" s="8"/>
      <c r="J270" s="8"/>
      <c r="K270" s="8"/>
      <c r="L270" s="8"/>
      <c r="M270" s="8"/>
      <c r="N270" s="8"/>
      <c r="O270" s="8"/>
      <c r="P270" s="8"/>
      <c r="Q270" s="8"/>
      <c r="R270" s="8"/>
      <c r="S270" s="8"/>
      <c r="T270" s="8"/>
      <c r="U270" s="8"/>
      <c r="V270" s="8"/>
      <c r="W270" s="8"/>
      <c r="X270" s="8"/>
      <c r="Y270" s="8"/>
    </row>
    <row r="271" spans="1:25" x14ac:dyDescent="0.2">
      <c r="A271" s="49"/>
      <c r="B271" s="9"/>
      <c r="C271" s="8"/>
      <c r="D271" s="8"/>
      <c r="E271" s="8"/>
      <c r="F271" s="8"/>
      <c r="G271" s="8"/>
      <c r="H271" s="8"/>
      <c r="I271" s="8"/>
      <c r="J271" s="8"/>
      <c r="K271" s="8"/>
      <c r="L271" s="8"/>
      <c r="M271" s="8"/>
      <c r="N271" s="8"/>
      <c r="O271" s="8"/>
      <c r="P271" s="8"/>
      <c r="Q271" s="8"/>
      <c r="R271" s="8"/>
      <c r="S271" s="8"/>
      <c r="T271" s="8"/>
      <c r="U271" s="8"/>
      <c r="V271" s="8"/>
      <c r="W271" s="8"/>
      <c r="X271" s="8"/>
      <c r="Y271" s="8"/>
    </row>
    <row r="272" spans="1:25" x14ac:dyDescent="0.2">
      <c r="A272" s="49"/>
      <c r="B272" s="9"/>
      <c r="C272" s="8"/>
      <c r="D272" s="8"/>
      <c r="E272" s="8"/>
      <c r="F272" s="8"/>
      <c r="G272" s="8"/>
      <c r="H272" s="8"/>
      <c r="I272" s="8"/>
      <c r="J272" s="8"/>
      <c r="K272" s="8"/>
      <c r="L272" s="8"/>
      <c r="M272" s="8"/>
      <c r="N272" s="8"/>
      <c r="O272" s="8"/>
      <c r="P272" s="8"/>
      <c r="Q272" s="8"/>
      <c r="R272" s="8"/>
      <c r="S272" s="8"/>
      <c r="T272" s="8"/>
      <c r="U272" s="8"/>
      <c r="V272" s="8"/>
      <c r="W272" s="8"/>
      <c r="X272" s="8"/>
      <c r="Y272" s="8"/>
    </row>
    <row r="273" spans="1:25" x14ac:dyDescent="0.2">
      <c r="A273" s="49"/>
      <c r="B273" s="9"/>
      <c r="C273" s="8"/>
      <c r="D273" s="8"/>
      <c r="E273" s="8"/>
      <c r="F273" s="8"/>
      <c r="G273" s="8"/>
      <c r="H273" s="8"/>
      <c r="I273" s="8"/>
      <c r="J273" s="8"/>
      <c r="K273" s="8"/>
      <c r="L273" s="8"/>
      <c r="M273" s="8"/>
      <c r="N273" s="8"/>
      <c r="O273" s="8"/>
      <c r="P273" s="8"/>
      <c r="Q273" s="8"/>
      <c r="R273" s="8"/>
      <c r="S273" s="8"/>
      <c r="T273" s="8"/>
      <c r="U273" s="8"/>
      <c r="V273" s="8"/>
      <c r="W273" s="8"/>
      <c r="X273" s="8"/>
      <c r="Y273" s="8"/>
    </row>
    <row r="274" spans="1:25" x14ac:dyDescent="0.2">
      <c r="A274" s="49"/>
      <c r="B274" s="9"/>
      <c r="C274" s="8"/>
      <c r="D274" s="8"/>
      <c r="E274" s="8"/>
      <c r="F274" s="8"/>
      <c r="G274" s="8"/>
      <c r="H274" s="8"/>
      <c r="I274" s="8"/>
      <c r="J274" s="8"/>
      <c r="K274" s="8"/>
      <c r="L274" s="8"/>
      <c r="M274" s="8"/>
      <c r="N274" s="8"/>
      <c r="O274" s="8"/>
      <c r="P274" s="8"/>
      <c r="Q274" s="8"/>
      <c r="R274" s="8"/>
      <c r="S274" s="8"/>
      <c r="T274" s="8"/>
      <c r="U274" s="8"/>
      <c r="V274" s="8"/>
      <c r="W274" s="8"/>
      <c r="X274" s="8"/>
      <c r="Y274" s="8"/>
    </row>
    <row r="275" spans="1:25" x14ac:dyDescent="0.2">
      <c r="A275" s="49"/>
      <c r="B275" s="9"/>
      <c r="C275" s="8"/>
      <c r="D275" s="8"/>
      <c r="E275" s="8"/>
      <c r="F275" s="8"/>
      <c r="G275" s="8"/>
      <c r="H275" s="8"/>
      <c r="I275" s="8"/>
      <c r="J275" s="8"/>
      <c r="K275" s="8"/>
      <c r="L275" s="8"/>
      <c r="M275" s="8"/>
      <c r="N275" s="8"/>
      <c r="O275" s="8"/>
      <c r="P275" s="8"/>
      <c r="Q275" s="8"/>
      <c r="R275" s="8"/>
      <c r="S275" s="8"/>
      <c r="T275" s="8"/>
      <c r="U275" s="8"/>
      <c r="V275" s="8"/>
      <c r="W275" s="8"/>
      <c r="X275" s="8"/>
      <c r="Y275" s="8"/>
    </row>
    <row r="276" spans="1:25" x14ac:dyDescent="0.2">
      <c r="A276" s="49"/>
      <c r="B276" s="9"/>
      <c r="C276" s="8"/>
      <c r="D276" s="8"/>
      <c r="E276" s="8"/>
      <c r="F276" s="8"/>
      <c r="G276" s="8"/>
      <c r="H276" s="8"/>
      <c r="I276" s="8"/>
      <c r="J276" s="8"/>
      <c r="K276" s="8"/>
      <c r="L276" s="8"/>
      <c r="M276" s="8"/>
      <c r="N276" s="8"/>
      <c r="O276" s="8"/>
      <c r="P276" s="8"/>
      <c r="Q276" s="8"/>
      <c r="R276" s="8"/>
      <c r="S276" s="8"/>
      <c r="T276" s="8"/>
      <c r="U276" s="8"/>
      <c r="V276" s="8"/>
      <c r="W276" s="8"/>
      <c r="X276" s="8"/>
      <c r="Y276" s="8"/>
    </row>
    <row r="277" spans="1:25" x14ac:dyDescent="0.2">
      <c r="A277" s="49"/>
      <c r="B277" s="9"/>
      <c r="C277" s="8"/>
      <c r="D277" s="8"/>
      <c r="E277" s="8"/>
      <c r="F277" s="8"/>
      <c r="G277" s="8"/>
      <c r="H277" s="8"/>
      <c r="I277" s="8"/>
      <c r="J277" s="8"/>
      <c r="K277" s="8"/>
      <c r="L277" s="8"/>
      <c r="M277" s="8"/>
      <c r="N277" s="8"/>
      <c r="O277" s="8"/>
      <c r="P277" s="8"/>
      <c r="Q277" s="8"/>
      <c r="R277" s="8"/>
      <c r="S277" s="8"/>
      <c r="T277" s="8"/>
      <c r="U277" s="8"/>
      <c r="V277" s="8"/>
      <c r="W277" s="8"/>
      <c r="X277" s="8"/>
      <c r="Y277" s="8"/>
    </row>
    <row r="278" spans="1:25" x14ac:dyDescent="0.2">
      <c r="A278" s="49"/>
      <c r="B278" s="9"/>
      <c r="C278" s="8"/>
      <c r="D278" s="8"/>
      <c r="E278" s="8"/>
      <c r="F278" s="8"/>
      <c r="G278" s="8"/>
      <c r="H278" s="8"/>
      <c r="I278" s="8"/>
      <c r="J278" s="8"/>
      <c r="K278" s="8"/>
      <c r="L278" s="8"/>
      <c r="M278" s="8"/>
      <c r="N278" s="8"/>
      <c r="O278" s="8"/>
      <c r="P278" s="8"/>
      <c r="Q278" s="8"/>
      <c r="R278" s="8"/>
      <c r="S278" s="8"/>
      <c r="T278" s="8"/>
      <c r="U278" s="8"/>
      <c r="V278" s="8"/>
      <c r="W278" s="8"/>
      <c r="X278" s="8"/>
      <c r="Y278" s="8"/>
    </row>
    <row r="279" spans="1:25" x14ac:dyDescent="0.2">
      <c r="A279" s="49"/>
      <c r="B279" s="9"/>
      <c r="C279" s="8"/>
      <c r="D279" s="8"/>
      <c r="E279" s="8"/>
      <c r="F279" s="8"/>
      <c r="G279" s="8"/>
      <c r="H279" s="8"/>
      <c r="I279" s="8"/>
      <c r="J279" s="8"/>
      <c r="K279" s="8"/>
      <c r="L279" s="8"/>
      <c r="M279" s="8"/>
      <c r="N279" s="8"/>
      <c r="O279" s="8"/>
      <c r="P279" s="8"/>
      <c r="Q279" s="8"/>
      <c r="R279" s="8"/>
      <c r="S279" s="8"/>
      <c r="T279" s="8"/>
      <c r="U279" s="8"/>
      <c r="V279" s="8"/>
      <c r="W279" s="8"/>
      <c r="X279" s="8"/>
      <c r="Y279" s="8"/>
    </row>
    <row r="280" spans="1:25" x14ac:dyDescent="0.2">
      <c r="A280" s="49"/>
      <c r="B280" s="9"/>
      <c r="C280" s="8"/>
      <c r="D280" s="8"/>
      <c r="E280" s="8"/>
      <c r="F280" s="8"/>
      <c r="G280" s="8"/>
      <c r="H280" s="8"/>
      <c r="I280" s="8"/>
      <c r="J280" s="8"/>
      <c r="K280" s="8"/>
      <c r="L280" s="8"/>
      <c r="M280" s="8"/>
      <c r="N280" s="8"/>
      <c r="O280" s="8"/>
      <c r="P280" s="8"/>
      <c r="Q280" s="8"/>
      <c r="R280" s="8"/>
      <c r="S280" s="8"/>
      <c r="T280" s="8"/>
      <c r="U280" s="8"/>
      <c r="V280" s="8"/>
      <c r="W280" s="8"/>
      <c r="X280" s="8"/>
      <c r="Y280" s="8"/>
    </row>
    <row r="281" spans="1:25" x14ac:dyDescent="0.2">
      <c r="A281" s="49"/>
      <c r="B281" s="9"/>
      <c r="C281" s="8"/>
      <c r="D281" s="8"/>
      <c r="E281" s="8"/>
      <c r="F281" s="8"/>
      <c r="G281" s="8"/>
      <c r="H281" s="8"/>
      <c r="I281" s="8"/>
      <c r="J281" s="8"/>
      <c r="K281" s="8"/>
      <c r="L281" s="8"/>
      <c r="M281" s="8"/>
      <c r="N281" s="8"/>
      <c r="O281" s="8"/>
      <c r="P281" s="8"/>
      <c r="Q281" s="8"/>
      <c r="R281" s="8"/>
      <c r="S281" s="8"/>
      <c r="T281" s="8"/>
      <c r="U281" s="8"/>
      <c r="V281" s="8"/>
      <c r="W281" s="8"/>
      <c r="X281" s="8"/>
      <c r="Y281" s="8"/>
    </row>
    <row r="282" spans="1:25" x14ac:dyDescent="0.2">
      <c r="A282" s="49"/>
      <c r="B282" s="9"/>
      <c r="C282" s="8"/>
      <c r="D282" s="8"/>
      <c r="E282" s="8"/>
      <c r="F282" s="8"/>
      <c r="G282" s="8"/>
      <c r="H282" s="8"/>
      <c r="I282" s="8"/>
      <c r="J282" s="8"/>
      <c r="K282" s="8"/>
      <c r="L282" s="8"/>
      <c r="M282" s="8"/>
      <c r="N282" s="8"/>
      <c r="O282" s="8"/>
      <c r="P282" s="8"/>
      <c r="Q282" s="8"/>
      <c r="R282" s="8"/>
      <c r="S282" s="8"/>
      <c r="T282" s="8"/>
      <c r="U282" s="8"/>
      <c r="V282" s="8"/>
      <c r="W282" s="8"/>
      <c r="X282" s="8"/>
      <c r="Y282" s="8"/>
    </row>
    <row r="283" spans="1:25" x14ac:dyDescent="0.2">
      <c r="A283" s="49"/>
      <c r="B283" s="9"/>
      <c r="C283" s="8"/>
      <c r="D283" s="8"/>
      <c r="E283" s="8"/>
      <c r="F283" s="8"/>
      <c r="G283" s="8"/>
      <c r="H283" s="8"/>
      <c r="I283" s="8"/>
      <c r="J283" s="8"/>
      <c r="K283" s="8"/>
      <c r="L283" s="8"/>
      <c r="M283" s="8"/>
      <c r="N283" s="8"/>
      <c r="O283" s="8"/>
      <c r="P283" s="8"/>
      <c r="Q283" s="8"/>
      <c r="R283" s="8"/>
      <c r="S283" s="8"/>
      <c r="T283" s="8"/>
      <c r="U283" s="8"/>
      <c r="V283" s="8"/>
      <c r="W283" s="8"/>
      <c r="X283" s="8"/>
      <c r="Y283" s="8"/>
    </row>
    <row r="284" spans="1:25" x14ac:dyDescent="0.2">
      <c r="A284" s="49"/>
      <c r="B284" s="9"/>
      <c r="C284" s="8"/>
      <c r="D284" s="8"/>
      <c r="E284" s="8"/>
      <c r="F284" s="8"/>
      <c r="G284" s="8"/>
      <c r="H284" s="8"/>
      <c r="I284" s="8"/>
      <c r="J284" s="8"/>
      <c r="K284" s="8"/>
      <c r="L284" s="8"/>
      <c r="M284" s="8"/>
      <c r="N284" s="8"/>
      <c r="O284" s="8"/>
      <c r="P284" s="8"/>
      <c r="Q284" s="8"/>
      <c r="R284" s="8"/>
      <c r="S284" s="8"/>
      <c r="T284" s="8"/>
      <c r="U284" s="8"/>
      <c r="V284" s="8"/>
      <c r="W284" s="8"/>
      <c r="X284" s="8"/>
      <c r="Y284" s="8"/>
    </row>
    <row r="285" spans="1:25" x14ac:dyDescent="0.2">
      <c r="A285" s="49"/>
      <c r="B285" s="9"/>
      <c r="C285" s="8"/>
      <c r="D285" s="8"/>
      <c r="E285" s="8"/>
      <c r="F285" s="8"/>
      <c r="G285" s="8"/>
      <c r="H285" s="8"/>
      <c r="I285" s="8"/>
      <c r="J285" s="8"/>
      <c r="K285" s="8"/>
      <c r="L285" s="8"/>
      <c r="M285" s="8"/>
      <c r="N285" s="8"/>
      <c r="O285" s="8"/>
      <c r="P285" s="8"/>
      <c r="Q285" s="8"/>
      <c r="R285" s="8"/>
      <c r="S285" s="8"/>
      <c r="T285" s="8"/>
      <c r="U285" s="8"/>
      <c r="V285" s="8"/>
      <c r="W285" s="8"/>
      <c r="X285" s="8"/>
      <c r="Y285" s="8"/>
    </row>
    <row r="286" spans="1:25" x14ac:dyDescent="0.2">
      <c r="A286" s="49"/>
      <c r="B286" s="9"/>
      <c r="C286" s="8"/>
      <c r="D286" s="8"/>
      <c r="E286" s="8"/>
      <c r="F286" s="8"/>
      <c r="G286" s="8"/>
      <c r="H286" s="8"/>
      <c r="I286" s="8"/>
      <c r="J286" s="8"/>
      <c r="K286" s="8"/>
      <c r="L286" s="8"/>
      <c r="M286" s="8"/>
      <c r="N286" s="8"/>
      <c r="O286" s="8"/>
      <c r="P286" s="8"/>
      <c r="Q286" s="8"/>
      <c r="R286" s="8"/>
      <c r="S286" s="8"/>
      <c r="T286" s="8"/>
      <c r="U286" s="8"/>
      <c r="V286" s="8"/>
      <c r="W286" s="8"/>
      <c r="X286" s="8"/>
      <c r="Y286" s="8"/>
    </row>
    <row r="287" spans="1:25" x14ac:dyDescent="0.2">
      <c r="A287" s="49"/>
      <c r="B287" s="9"/>
      <c r="C287" s="8"/>
      <c r="D287" s="8"/>
      <c r="E287" s="8"/>
      <c r="F287" s="8"/>
      <c r="G287" s="8"/>
      <c r="H287" s="8"/>
      <c r="I287" s="8"/>
      <c r="J287" s="8"/>
      <c r="K287" s="8"/>
      <c r="L287" s="8"/>
      <c r="M287" s="8"/>
      <c r="N287" s="8"/>
      <c r="O287" s="8"/>
      <c r="P287" s="8"/>
      <c r="Q287" s="8"/>
      <c r="R287" s="8"/>
      <c r="S287" s="8"/>
      <c r="T287" s="8"/>
      <c r="U287" s="8"/>
      <c r="V287" s="8"/>
      <c r="W287" s="8"/>
      <c r="X287" s="8"/>
      <c r="Y287" s="8"/>
    </row>
    <row r="288" spans="1:25" x14ac:dyDescent="0.2">
      <c r="A288" s="49"/>
      <c r="B288" s="9"/>
      <c r="C288" s="8"/>
      <c r="D288" s="8"/>
      <c r="E288" s="8"/>
      <c r="F288" s="8"/>
      <c r="G288" s="8"/>
      <c r="H288" s="8"/>
      <c r="I288" s="8"/>
      <c r="J288" s="8"/>
      <c r="K288" s="8"/>
      <c r="L288" s="8"/>
      <c r="M288" s="8"/>
      <c r="N288" s="8"/>
      <c r="O288" s="8"/>
      <c r="P288" s="8"/>
      <c r="Q288" s="8"/>
      <c r="R288" s="8"/>
      <c r="S288" s="8"/>
      <c r="T288" s="8"/>
      <c r="U288" s="8"/>
      <c r="V288" s="8"/>
      <c r="W288" s="8"/>
      <c r="X288" s="8"/>
      <c r="Y288" s="8"/>
    </row>
    <row r="289" spans="1:25" x14ac:dyDescent="0.2">
      <c r="A289" s="49"/>
      <c r="B289" s="9"/>
      <c r="C289" s="8"/>
      <c r="D289" s="8"/>
      <c r="E289" s="8"/>
      <c r="F289" s="8"/>
      <c r="G289" s="8"/>
      <c r="H289" s="8"/>
      <c r="I289" s="8"/>
      <c r="J289" s="8"/>
      <c r="K289" s="8"/>
      <c r="L289" s="8"/>
      <c r="M289" s="8"/>
      <c r="N289" s="8"/>
      <c r="O289" s="8"/>
      <c r="P289" s="8"/>
      <c r="Q289" s="8"/>
      <c r="R289" s="8"/>
      <c r="S289" s="8"/>
      <c r="T289" s="8"/>
      <c r="U289" s="8"/>
      <c r="V289" s="8"/>
      <c r="W289" s="8"/>
      <c r="X289" s="8"/>
      <c r="Y289" s="8"/>
    </row>
    <row r="290" spans="1:25" x14ac:dyDescent="0.2">
      <c r="A290" s="49"/>
      <c r="B290" s="9"/>
      <c r="C290" s="8"/>
      <c r="D290" s="8"/>
      <c r="E290" s="8"/>
      <c r="F290" s="8"/>
      <c r="G290" s="8"/>
      <c r="H290" s="8"/>
      <c r="I290" s="8"/>
      <c r="J290" s="8"/>
      <c r="K290" s="8"/>
      <c r="L290" s="8"/>
      <c r="M290" s="8"/>
      <c r="N290" s="8"/>
      <c r="O290" s="8"/>
      <c r="P290" s="8"/>
      <c r="Q290" s="8"/>
      <c r="R290" s="8"/>
      <c r="S290" s="8"/>
      <c r="T290" s="8"/>
      <c r="U290" s="8"/>
      <c r="V290" s="8"/>
      <c r="W290" s="8"/>
      <c r="X290" s="8"/>
      <c r="Y290" s="8"/>
    </row>
    <row r="291" spans="1:25" x14ac:dyDescent="0.2">
      <c r="A291" s="49"/>
      <c r="B291" s="9"/>
      <c r="C291" s="8"/>
      <c r="D291" s="8"/>
      <c r="E291" s="8"/>
      <c r="F291" s="8"/>
      <c r="G291" s="8"/>
      <c r="H291" s="8"/>
      <c r="I291" s="8"/>
      <c r="J291" s="8"/>
      <c r="K291" s="8"/>
      <c r="L291" s="8"/>
      <c r="M291" s="8"/>
      <c r="N291" s="8"/>
      <c r="O291" s="8"/>
      <c r="P291" s="8"/>
      <c r="Q291" s="8"/>
      <c r="R291" s="8"/>
      <c r="S291" s="8"/>
      <c r="T291" s="8"/>
      <c r="U291" s="8"/>
      <c r="V291" s="8"/>
      <c r="W291" s="8"/>
      <c r="X291" s="8"/>
      <c r="Y291" s="8"/>
    </row>
    <row r="292" spans="1:25" x14ac:dyDescent="0.2">
      <c r="A292" s="49"/>
      <c r="B292" s="9"/>
      <c r="C292" s="8"/>
      <c r="D292" s="8"/>
      <c r="E292" s="8"/>
      <c r="F292" s="8"/>
      <c r="G292" s="8"/>
      <c r="H292" s="8"/>
      <c r="I292" s="8"/>
      <c r="J292" s="8"/>
      <c r="K292" s="8"/>
      <c r="L292" s="8"/>
      <c r="M292" s="8"/>
      <c r="N292" s="8"/>
      <c r="O292" s="8"/>
      <c r="P292" s="8"/>
      <c r="Q292" s="8"/>
      <c r="R292" s="8"/>
      <c r="S292" s="8"/>
      <c r="T292" s="8"/>
      <c r="U292" s="8"/>
      <c r="V292" s="8"/>
      <c r="W292" s="8"/>
      <c r="X292" s="8"/>
      <c r="Y292" s="8"/>
    </row>
    <row r="293" spans="1:25" x14ac:dyDescent="0.2">
      <c r="A293" s="49"/>
      <c r="B293" s="9"/>
      <c r="C293" s="8"/>
      <c r="D293" s="8"/>
      <c r="E293" s="8"/>
      <c r="F293" s="8"/>
      <c r="G293" s="8"/>
      <c r="H293" s="8"/>
      <c r="I293" s="8"/>
      <c r="J293" s="8"/>
      <c r="K293" s="8"/>
      <c r="L293" s="8"/>
      <c r="M293" s="8"/>
      <c r="N293" s="8"/>
      <c r="O293" s="8"/>
      <c r="P293" s="8"/>
      <c r="Q293" s="8"/>
      <c r="R293" s="8"/>
      <c r="S293" s="8"/>
      <c r="T293" s="8"/>
      <c r="U293" s="8"/>
      <c r="V293" s="8"/>
      <c r="W293" s="8"/>
      <c r="X293" s="8"/>
      <c r="Y293" s="8"/>
    </row>
    <row r="294" spans="1:25" x14ac:dyDescent="0.2">
      <c r="A294" s="49"/>
      <c r="B294" s="9"/>
      <c r="C294" s="8"/>
      <c r="D294" s="8"/>
      <c r="E294" s="8"/>
      <c r="F294" s="8"/>
      <c r="G294" s="8"/>
      <c r="H294" s="8"/>
      <c r="I294" s="8"/>
      <c r="J294" s="8"/>
      <c r="K294" s="8"/>
      <c r="L294" s="8"/>
      <c r="M294" s="8"/>
      <c r="N294" s="8"/>
      <c r="O294" s="8"/>
      <c r="P294" s="8"/>
      <c r="Q294" s="8"/>
      <c r="R294" s="8"/>
      <c r="S294" s="8"/>
      <c r="T294" s="8"/>
      <c r="U294" s="8"/>
      <c r="V294" s="8"/>
      <c r="W294" s="8"/>
      <c r="X294" s="8"/>
      <c r="Y294" s="8"/>
    </row>
    <row r="295" spans="1:25" x14ac:dyDescent="0.2">
      <c r="A295" s="49"/>
      <c r="B295" s="9"/>
      <c r="C295" s="8"/>
      <c r="D295" s="8"/>
      <c r="E295" s="8"/>
      <c r="F295" s="8"/>
      <c r="G295" s="8"/>
      <c r="H295" s="8"/>
      <c r="I295" s="8"/>
      <c r="J295" s="8"/>
      <c r="K295" s="8"/>
      <c r="L295" s="8"/>
      <c r="M295" s="8"/>
      <c r="N295" s="8"/>
      <c r="O295" s="8"/>
      <c r="P295" s="8"/>
      <c r="Q295" s="8"/>
      <c r="R295" s="8"/>
      <c r="S295" s="8"/>
      <c r="T295" s="8"/>
      <c r="U295" s="8"/>
      <c r="V295" s="8"/>
      <c r="W295" s="8"/>
      <c r="X295" s="8"/>
      <c r="Y295" s="8"/>
    </row>
    <row r="296" spans="1:25" x14ac:dyDescent="0.2">
      <c r="A296" s="49"/>
      <c r="B296" s="9"/>
      <c r="C296" s="8"/>
      <c r="D296" s="8"/>
      <c r="E296" s="8"/>
      <c r="F296" s="8"/>
      <c r="G296" s="8"/>
      <c r="H296" s="8"/>
      <c r="I296" s="8"/>
      <c r="J296" s="8"/>
      <c r="K296" s="8"/>
      <c r="L296" s="8"/>
      <c r="M296" s="8"/>
      <c r="N296" s="8"/>
      <c r="O296" s="8"/>
      <c r="P296" s="8"/>
      <c r="Q296" s="8"/>
      <c r="R296" s="8"/>
      <c r="S296" s="8"/>
      <c r="T296" s="8"/>
      <c r="U296" s="8"/>
      <c r="V296" s="8"/>
      <c r="W296" s="8"/>
      <c r="X296" s="8"/>
      <c r="Y296" s="8"/>
    </row>
    <row r="297" spans="1:25" x14ac:dyDescent="0.2">
      <c r="A297" s="49"/>
      <c r="B297" s="9"/>
      <c r="C297" s="8"/>
      <c r="D297" s="8"/>
      <c r="E297" s="8"/>
      <c r="F297" s="8"/>
      <c r="G297" s="8"/>
      <c r="H297" s="8"/>
      <c r="I297" s="8"/>
      <c r="J297" s="8"/>
      <c r="K297" s="8"/>
      <c r="L297" s="8"/>
      <c r="M297" s="8"/>
      <c r="N297" s="8"/>
      <c r="O297" s="8"/>
      <c r="P297" s="8"/>
      <c r="Q297" s="8"/>
      <c r="R297" s="8"/>
      <c r="S297" s="8"/>
      <c r="T297" s="8"/>
      <c r="U297" s="8"/>
      <c r="V297" s="8"/>
      <c r="W297" s="8"/>
      <c r="X297" s="8"/>
      <c r="Y297" s="8"/>
    </row>
    <row r="298" spans="1:25" x14ac:dyDescent="0.2">
      <c r="A298" s="49"/>
      <c r="B298" s="9"/>
      <c r="C298" s="8"/>
      <c r="D298" s="8"/>
      <c r="E298" s="8"/>
      <c r="F298" s="8"/>
      <c r="G298" s="8"/>
      <c r="H298" s="8"/>
      <c r="I298" s="8"/>
      <c r="J298" s="8"/>
      <c r="K298" s="8"/>
      <c r="L298" s="8"/>
      <c r="M298" s="8"/>
      <c r="N298" s="8"/>
      <c r="O298" s="8"/>
      <c r="P298" s="8"/>
      <c r="Q298" s="8"/>
      <c r="R298" s="8"/>
      <c r="S298" s="8"/>
      <c r="T298" s="8"/>
      <c r="U298" s="8"/>
      <c r="V298" s="8"/>
      <c r="W298" s="8"/>
      <c r="X298" s="8"/>
      <c r="Y298" s="8"/>
    </row>
    <row r="299" spans="1:25" x14ac:dyDescent="0.2">
      <c r="A299" s="49"/>
      <c r="B299" s="9"/>
      <c r="C299" s="8"/>
      <c r="D299" s="8"/>
      <c r="E299" s="8"/>
      <c r="F299" s="8"/>
      <c r="G299" s="8"/>
      <c r="H299" s="8"/>
      <c r="I299" s="8"/>
      <c r="J299" s="8"/>
      <c r="K299" s="8"/>
      <c r="L299" s="8"/>
      <c r="M299" s="8"/>
      <c r="N299" s="8"/>
      <c r="O299" s="8"/>
      <c r="P299" s="8"/>
      <c r="Q299" s="8"/>
      <c r="R299" s="8"/>
      <c r="S299" s="8"/>
      <c r="T299" s="8"/>
      <c r="U299" s="8"/>
      <c r="V299" s="8"/>
      <c r="W299" s="8"/>
      <c r="X299" s="8"/>
      <c r="Y299" s="8"/>
    </row>
    <row r="300" spans="1:25" x14ac:dyDescent="0.2">
      <c r="A300" s="49"/>
      <c r="B300" s="9"/>
      <c r="C300" s="8"/>
      <c r="D300" s="8"/>
      <c r="E300" s="8"/>
      <c r="F300" s="8"/>
      <c r="G300" s="8"/>
      <c r="H300" s="8"/>
      <c r="I300" s="8"/>
      <c r="J300" s="8"/>
      <c r="K300" s="8"/>
      <c r="L300" s="8"/>
      <c r="M300" s="8"/>
      <c r="N300" s="8"/>
      <c r="O300" s="8"/>
      <c r="P300" s="8"/>
      <c r="Q300" s="8"/>
      <c r="R300" s="8"/>
      <c r="S300" s="8"/>
      <c r="T300" s="8"/>
      <c r="U300" s="8"/>
      <c r="V300" s="8"/>
      <c r="W300" s="8"/>
      <c r="X300" s="8"/>
      <c r="Y300" s="8"/>
    </row>
    <row r="301" spans="1:25" x14ac:dyDescent="0.2">
      <c r="A301" s="49"/>
      <c r="B301" s="9"/>
      <c r="C301" s="8"/>
      <c r="D301" s="8"/>
      <c r="E301" s="8"/>
      <c r="F301" s="8"/>
      <c r="G301" s="8"/>
      <c r="H301" s="8"/>
      <c r="I301" s="8"/>
      <c r="J301" s="8"/>
      <c r="K301" s="8"/>
      <c r="L301" s="8"/>
      <c r="M301" s="8"/>
      <c r="N301" s="8"/>
      <c r="O301" s="8"/>
      <c r="P301" s="8"/>
      <c r="Q301" s="8"/>
      <c r="R301" s="8"/>
      <c r="S301" s="8"/>
      <c r="T301" s="8"/>
      <c r="U301" s="8"/>
      <c r="V301" s="8"/>
      <c r="W301" s="8"/>
      <c r="X301" s="8"/>
      <c r="Y301" s="8"/>
    </row>
    <row r="302" spans="1:25" x14ac:dyDescent="0.2">
      <c r="A302" s="49"/>
      <c r="B302" s="9"/>
      <c r="C302" s="8"/>
      <c r="D302" s="8"/>
      <c r="E302" s="8"/>
      <c r="F302" s="8"/>
      <c r="G302" s="8"/>
      <c r="H302" s="8"/>
      <c r="I302" s="8"/>
      <c r="J302" s="8"/>
      <c r="K302" s="8"/>
      <c r="L302" s="8"/>
      <c r="M302" s="8"/>
      <c r="N302" s="8"/>
      <c r="O302" s="8"/>
      <c r="P302" s="8"/>
      <c r="Q302" s="8"/>
      <c r="R302" s="8"/>
      <c r="S302" s="8"/>
      <c r="T302" s="8"/>
      <c r="U302" s="8"/>
      <c r="V302" s="8"/>
      <c r="W302" s="8"/>
      <c r="X302" s="8"/>
      <c r="Y302" s="8"/>
    </row>
    <row r="303" spans="1:25" x14ac:dyDescent="0.2">
      <c r="A303" s="49"/>
      <c r="B303" s="9"/>
      <c r="C303" s="8"/>
      <c r="D303" s="8"/>
      <c r="E303" s="8"/>
      <c r="F303" s="8"/>
      <c r="G303" s="8"/>
      <c r="H303" s="8"/>
      <c r="I303" s="8"/>
      <c r="J303" s="8"/>
      <c r="K303" s="8"/>
      <c r="L303" s="8"/>
      <c r="M303" s="8"/>
      <c r="N303" s="8"/>
      <c r="O303" s="8"/>
      <c r="P303" s="8"/>
      <c r="Q303" s="8"/>
      <c r="R303" s="8"/>
      <c r="S303" s="8"/>
      <c r="T303" s="8"/>
      <c r="U303" s="8"/>
      <c r="V303" s="8"/>
      <c r="W303" s="8"/>
      <c r="X303" s="8"/>
      <c r="Y303" s="8"/>
    </row>
    <row r="304" spans="1:25" x14ac:dyDescent="0.2">
      <c r="A304" s="49"/>
      <c r="B304" s="9"/>
      <c r="C304" s="8"/>
      <c r="D304" s="8"/>
      <c r="E304" s="8"/>
      <c r="F304" s="8"/>
      <c r="G304" s="8"/>
      <c r="H304" s="8"/>
      <c r="I304" s="8"/>
      <c r="J304" s="8"/>
      <c r="K304" s="8"/>
      <c r="L304" s="8"/>
      <c r="M304" s="8"/>
      <c r="N304" s="8"/>
      <c r="O304" s="8"/>
      <c r="P304" s="8"/>
      <c r="Q304" s="8"/>
      <c r="R304" s="8"/>
      <c r="S304" s="8"/>
      <c r="T304" s="8"/>
      <c r="U304" s="8"/>
      <c r="V304" s="8"/>
      <c r="W304" s="8"/>
      <c r="X304" s="8"/>
      <c r="Y304" s="8"/>
    </row>
    <row r="305" spans="1:25" x14ac:dyDescent="0.2">
      <c r="A305" s="49"/>
      <c r="B305" s="9"/>
      <c r="C305" s="8"/>
      <c r="D305" s="8"/>
      <c r="E305" s="8"/>
      <c r="F305" s="8"/>
      <c r="G305" s="8"/>
      <c r="H305" s="8"/>
      <c r="I305" s="8"/>
      <c r="J305" s="8"/>
      <c r="K305" s="8"/>
      <c r="L305" s="8"/>
      <c r="M305" s="8"/>
      <c r="N305" s="8"/>
      <c r="O305" s="8"/>
      <c r="P305" s="8"/>
      <c r="Q305" s="8"/>
      <c r="R305" s="8"/>
      <c r="S305" s="8"/>
      <c r="T305" s="8"/>
      <c r="U305" s="8"/>
      <c r="V305" s="8"/>
      <c r="W305" s="8"/>
      <c r="X305" s="8"/>
      <c r="Y305" s="8"/>
    </row>
    <row r="306" spans="1:25" x14ac:dyDescent="0.2">
      <c r="A306" s="49"/>
      <c r="B306" s="9"/>
      <c r="C306" s="8"/>
      <c r="D306" s="8"/>
      <c r="E306" s="8"/>
      <c r="F306" s="8"/>
      <c r="G306" s="8"/>
      <c r="H306" s="8"/>
      <c r="I306" s="8"/>
      <c r="J306" s="8"/>
      <c r="K306" s="8"/>
      <c r="L306" s="8"/>
      <c r="M306" s="8"/>
      <c r="N306" s="8"/>
      <c r="O306" s="8"/>
      <c r="P306" s="8"/>
      <c r="Q306" s="8"/>
      <c r="R306" s="8"/>
      <c r="S306" s="8"/>
      <c r="T306" s="8"/>
      <c r="U306" s="8"/>
      <c r="V306" s="8"/>
      <c r="W306" s="8"/>
      <c r="X306" s="8"/>
      <c r="Y306" s="8"/>
    </row>
    <row r="307" spans="1:25" x14ac:dyDescent="0.2">
      <c r="A307" s="49"/>
      <c r="B307" s="9"/>
      <c r="C307" s="8"/>
      <c r="D307" s="8"/>
      <c r="E307" s="8"/>
      <c r="F307" s="8"/>
      <c r="G307" s="8"/>
      <c r="H307" s="8"/>
      <c r="I307" s="8"/>
      <c r="J307" s="8"/>
      <c r="K307" s="8"/>
      <c r="L307" s="8"/>
      <c r="M307" s="8"/>
      <c r="N307" s="8"/>
      <c r="O307" s="8"/>
      <c r="P307" s="8"/>
      <c r="Q307" s="8"/>
      <c r="R307" s="8"/>
      <c r="S307" s="8"/>
      <c r="T307" s="8"/>
      <c r="U307" s="8"/>
      <c r="V307" s="8"/>
      <c r="W307" s="8"/>
      <c r="X307" s="8"/>
      <c r="Y307" s="8"/>
    </row>
    <row r="308" spans="1:25" x14ac:dyDescent="0.2">
      <c r="A308" s="49"/>
      <c r="B308" s="9"/>
      <c r="C308" s="8"/>
      <c r="D308" s="8"/>
      <c r="E308" s="8"/>
      <c r="F308" s="8"/>
      <c r="G308" s="8"/>
      <c r="H308" s="8"/>
      <c r="I308" s="8"/>
      <c r="J308" s="8"/>
      <c r="K308" s="8"/>
      <c r="L308" s="8"/>
      <c r="M308" s="8"/>
      <c r="N308" s="8"/>
      <c r="O308" s="8"/>
      <c r="P308" s="8"/>
      <c r="Q308" s="8"/>
      <c r="R308" s="8"/>
      <c r="S308" s="8"/>
      <c r="T308" s="8"/>
      <c r="U308" s="8"/>
      <c r="V308" s="8"/>
      <c r="W308" s="8"/>
      <c r="X308" s="8"/>
      <c r="Y308" s="8"/>
    </row>
    <row r="309" spans="1:25" x14ac:dyDescent="0.2">
      <c r="A309" s="49"/>
      <c r="B309" s="9"/>
      <c r="C309" s="8"/>
      <c r="D309" s="8"/>
      <c r="E309" s="8"/>
      <c r="F309" s="8"/>
      <c r="G309" s="8"/>
      <c r="H309" s="8"/>
      <c r="I309" s="8"/>
      <c r="J309" s="8"/>
      <c r="K309" s="8"/>
      <c r="L309" s="8"/>
      <c r="M309" s="8"/>
      <c r="N309" s="8"/>
      <c r="O309" s="8"/>
      <c r="P309" s="8"/>
      <c r="Q309" s="8"/>
      <c r="R309" s="8"/>
      <c r="S309" s="8"/>
      <c r="T309" s="8"/>
      <c r="U309" s="8"/>
      <c r="V309" s="8"/>
      <c r="W309" s="8"/>
      <c r="X309" s="8"/>
      <c r="Y309" s="8"/>
    </row>
    <row r="310" spans="1:25" x14ac:dyDescent="0.2">
      <c r="A310" s="49"/>
      <c r="B310" s="9"/>
      <c r="C310" s="8"/>
      <c r="D310" s="8"/>
      <c r="E310" s="8"/>
      <c r="F310" s="8"/>
      <c r="G310" s="8"/>
      <c r="H310" s="8"/>
      <c r="I310" s="8"/>
      <c r="J310" s="8"/>
      <c r="K310" s="8"/>
      <c r="L310" s="8"/>
      <c r="M310" s="8"/>
      <c r="N310" s="8"/>
      <c r="O310" s="8"/>
      <c r="P310" s="8"/>
      <c r="Q310" s="8"/>
      <c r="R310" s="8"/>
      <c r="S310" s="8"/>
      <c r="T310" s="8"/>
      <c r="U310" s="8"/>
      <c r="V310" s="8"/>
      <c r="W310" s="8"/>
      <c r="X310" s="8"/>
      <c r="Y310" s="8"/>
    </row>
    <row r="311" spans="1:25" x14ac:dyDescent="0.2">
      <c r="A311" s="49"/>
      <c r="B311" s="9"/>
      <c r="C311" s="8"/>
      <c r="D311" s="8"/>
      <c r="E311" s="8"/>
      <c r="F311" s="8"/>
      <c r="G311" s="8"/>
      <c r="H311" s="8"/>
      <c r="I311" s="8"/>
      <c r="J311" s="8"/>
      <c r="K311" s="8"/>
      <c r="L311" s="8"/>
      <c r="M311" s="8"/>
      <c r="N311" s="8"/>
      <c r="O311" s="8"/>
      <c r="P311" s="8"/>
      <c r="Q311" s="8"/>
      <c r="R311" s="8"/>
      <c r="S311" s="8"/>
      <c r="T311" s="8"/>
      <c r="U311" s="8"/>
      <c r="V311" s="8"/>
      <c r="W311" s="8"/>
      <c r="X311" s="8"/>
      <c r="Y311" s="8"/>
    </row>
    <row r="312" spans="1:25" x14ac:dyDescent="0.2">
      <c r="A312" s="49"/>
      <c r="B312" s="9"/>
      <c r="C312" s="8"/>
      <c r="D312" s="8"/>
      <c r="E312" s="8"/>
      <c r="F312" s="8"/>
      <c r="G312" s="8"/>
      <c r="H312" s="8"/>
      <c r="I312" s="8"/>
      <c r="J312" s="8"/>
      <c r="K312" s="8"/>
      <c r="L312" s="8"/>
      <c r="M312" s="8"/>
      <c r="N312" s="8"/>
      <c r="O312" s="8"/>
      <c r="P312" s="8"/>
      <c r="Q312" s="8"/>
      <c r="R312" s="8"/>
      <c r="S312" s="8"/>
      <c r="T312" s="8"/>
      <c r="U312" s="8"/>
      <c r="V312" s="8"/>
      <c r="W312" s="8"/>
      <c r="X312" s="8"/>
      <c r="Y312" s="8"/>
    </row>
    <row r="313" spans="1:25" x14ac:dyDescent="0.2">
      <c r="A313" s="49"/>
      <c r="B313" s="9"/>
      <c r="C313" s="8"/>
      <c r="D313" s="8"/>
      <c r="E313" s="8"/>
      <c r="F313" s="8"/>
      <c r="G313" s="8"/>
      <c r="H313" s="8"/>
      <c r="I313" s="8"/>
      <c r="J313" s="8"/>
      <c r="K313" s="8"/>
      <c r="L313" s="8"/>
      <c r="M313" s="8"/>
      <c r="N313" s="8"/>
      <c r="O313" s="8"/>
      <c r="P313" s="8"/>
      <c r="Q313" s="8"/>
      <c r="R313" s="8"/>
      <c r="S313" s="8"/>
      <c r="T313" s="8"/>
      <c r="U313" s="8"/>
      <c r="V313" s="8"/>
      <c r="W313" s="8"/>
      <c r="X313" s="8"/>
      <c r="Y313" s="8"/>
    </row>
    <row r="314" spans="1:25" x14ac:dyDescent="0.2">
      <c r="A314" s="49"/>
      <c r="B314" s="9"/>
      <c r="C314" s="8"/>
      <c r="D314" s="8"/>
      <c r="E314" s="8"/>
      <c r="F314" s="8"/>
      <c r="G314" s="8"/>
      <c r="H314" s="8"/>
      <c r="I314" s="8"/>
      <c r="J314" s="8"/>
      <c r="K314" s="8"/>
      <c r="L314" s="8"/>
      <c r="M314" s="8"/>
      <c r="N314" s="8"/>
      <c r="O314" s="8"/>
      <c r="P314" s="8"/>
      <c r="Q314" s="8"/>
      <c r="R314" s="8"/>
      <c r="S314" s="8"/>
      <c r="T314" s="8"/>
      <c r="U314" s="8"/>
      <c r="V314" s="8"/>
      <c r="W314" s="8"/>
      <c r="X314" s="8"/>
      <c r="Y314" s="8"/>
    </row>
    <row r="315" spans="1:25" x14ac:dyDescent="0.2">
      <c r="A315" s="49"/>
      <c r="B315" s="9"/>
      <c r="C315" s="8"/>
      <c r="D315" s="8"/>
      <c r="E315" s="8"/>
      <c r="F315" s="8"/>
      <c r="G315" s="8"/>
      <c r="H315" s="8"/>
      <c r="I315" s="8"/>
      <c r="J315" s="8"/>
      <c r="K315" s="8"/>
      <c r="L315" s="8"/>
      <c r="M315" s="8"/>
      <c r="N315" s="8"/>
      <c r="O315" s="8"/>
      <c r="P315" s="8"/>
      <c r="Q315" s="8"/>
      <c r="R315" s="8"/>
      <c r="S315" s="8"/>
      <c r="T315" s="8"/>
      <c r="U315" s="8"/>
      <c r="V315" s="8"/>
      <c r="W315" s="8"/>
      <c r="X315" s="8"/>
      <c r="Y315" s="8"/>
    </row>
    <row r="316" spans="1:25" x14ac:dyDescent="0.2">
      <c r="A316" s="49"/>
      <c r="B316" s="9"/>
      <c r="C316" s="8"/>
      <c r="D316" s="8"/>
      <c r="E316" s="8"/>
      <c r="F316" s="8"/>
      <c r="G316" s="8"/>
      <c r="H316" s="8"/>
      <c r="I316" s="8"/>
      <c r="J316" s="8"/>
      <c r="K316" s="8"/>
      <c r="L316" s="8"/>
      <c r="M316" s="8"/>
      <c r="N316" s="8"/>
      <c r="O316" s="8"/>
      <c r="P316" s="8"/>
      <c r="Q316" s="8"/>
      <c r="R316" s="8"/>
      <c r="S316" s="8"/>
      <c r="T316" s="8"/>
      <c r="U316" s="8"/>
      <c r="V316" s="8"/>
      <c r="W316" s="8"/>
      <c r="X316" s="8"/>
      <c r="Y316" s="8"/>
    </row>
    <row r="317" spans="1:25" x14ac:dyDescent="0.2">
      <c r="A317" s="49"/>
      <c r="B317" s="9"/>
      <c r="C317" s="8"/>
      <c r="D317" s="8"/>
      <c r="E317" s="8"/>
      <c r="F317" s="8"/>
      <c r="G317" s="8"/>
      <c r="H317" s="8"/>
      <c r="I317" s="8"/>
      <c r="J317" s="8"/>
      <c r="K317" s="8"/>
      <c r="L317" s="8"/>
      <c r="M317" s="8"/>
      <c r="N317" s="8"/>
      <c r="O317" s="8"/>
      <c r="P317" s="8"/>
      <c r="Q317" s="8"/>
      <c r="R317" s="8"/>
      <c r="S317" s="8"/>
      <c r="T317" s="8"/>
      <c r="U317" s="8"/>
      <c r="V317" s="8"/>
      <c r="W317" s="8"/>
      <c r="X317" s="8"/>
      <c r="Y317" s="8"/>
    </row>
    <row r="318" spans="1:25" x14ac:dyDescent="0.2">
      <c r="A318" s="49"/>
      <c r="B318" s="9"/>
      <c r="C318" s="8"/>
      <c r="D318" s="8"/>
      <c r="E318" s="8"/>
      <c r="F318" s="8"/>
      <c r="G318" s="8"/>
      <c r="H318" s="8"/>
      <c r="I318" s="8"/>
      <c r="J318" s="8"/>
      <c r="K318" s="8"/>
      <c r="L318" s="8"/>
      <c r="M318" s="8"/>
      <c r="N318" s="8"/>
      <c r="O318" s="8"/>
      <c r="P318" s="8"/>
      <c r="Q318" s="8"/>
      <c r="R318" s="8"/>
      <c r="S318" s="8"/>
      <c r="T318" s="8"/>
      <c r="U318" s="8"/>
      <c r="V318" s="8"/>
      <c r="W318" s="8"/>
      <c r="X318" s="8"/>
      <c r="Y318" s="8"/>
    </row>
    <row r="319" spans="1:25" x14ac:dyDescent="0.2">
      <c r="A319" s="49"/>
      <c r="B319" s="9"/>
      <c r="C319" s="8"/>
      <c r="D319" s="8"/>
      <c r="E319" s="8"/>
      <c r="F319" s="8"/>
      <c r="G319" s="8"/>
      <c r="H319" s="8"/>
      <c r="I319" s="8"/>
      <c r="J319" s="8"/>
      <c r="K319" s="8"/>
      <c r="L319" s="8"/>
      <c r="M319" s="8"/>
      <c r="N319" s="8"/>
      <c r="O319" s="8"/>
      <c r="P319" s="8"/>
      <c r="Q319" s="8"/>
      <c r="R319" s="8"/>
      <c r="S319" s="8"/>
      <c r="T319" s="8"/>
      <c r="U319" s="8"/>
      <c r="V319" s="8"/>
      <c r="W319" s="8"/>
      <c r="X319" s="8"/>
      <c r="Y319" s="8"/>
    </row>
    <row r="320" spans="1:25" x14ac:dyDescent="0.2">
      <c r="A320" s="49"/>
      <c r="B320" s="9"/>
      <c r="C320" s="8"/>
      <c r="D320" s="8"/>
      <c r="E320" s="8"/>
      <c r="F320" s="8"/>
      <c r="G320" s="8"/>
      <c r="H320" s="8"/>
      <c r="I320" s="8"/>
      <c r="J320" s="8"/>
      <c r="K320" s="8"/>
      <c r="L320" s="8"/>
      <c r="M320" s="8"/>
      <c r="N320" s="8"/>
      <c r="O320" s="8"/>
      <c r="P320" s="8"/>
      <c r="Q320" s="8"/>
      <c r="R320" s="8"/>
      <c r="S320" s="8"/>
      <c r="T320" s="8"/>
      <c r="U320" s="8"/>
      <c r="V320" s="8"/>
      <c r="W320" s="8"/>
      <c r="X320" s="8"/>
      <c r="Y320" s="8"/>
    </row>
    <row r="321" spans="1:25" x14ac:dyDescent="0.2">
      <c r="A321" s="49"/>
      <c r="B321" s="9"/>
      <c r="C321" s="8"/>
      <c r="D321" s="8"/>
      <c r="E321" s="8"/>
      <c r="F321" s="8"/>
      <c r="G321" s="8"/>
      <c r="H321" s="8"/>
      <c r="I321" s="8"/>
      <c r="J321" s="8"/>
      <c r="K321" s="8"/>
      <c r="L321" s="8"/>
      <c r="M321" s="8"/>
      <c r="N321" s="8"/>
      <c r="O321" s="8"/>
      <c r="P321" s="8"/>
      <c r="Q321" s="8"/>
      <c r="R321" s="8"/>
      <c r="S321" s="8"/>
      <c r="T321" s="8"/>
      <c r="U321" s="8"/>
      <c r="V321" s="8"/>
      <c r="W321" s="8"/>
      <c r="X321" s="8"/>
      <c r="Y321" s="8"/>
    </row>
    <row r="322" spans="1:25" x14ac:dyDescent="0.2">
      <c r="A322" s="49"/>
      <c r="B322" s="9"/>
      <c r="C322" s="8"/>
      <c r="D322" s="8"/>
      <c r="E322" s="8"/>
      <c r="F322" s="8"/>
      <c r="G322" s="8"/>
      <c r="H322" s="8"/>
      <c r="I322" s="8"/>
      <c r="J322" s="8"/>
      <c r="K322" s="8"/>
      <c r="L322" s="8"/>
      <c r="M322" s="8"/>
      <c r="N322" s="8"/>
      <c r="O322" s="8"/>
      <c r="P322" s="8"/>
      <c r="Q322" s="8"/>
      <c r="R322" s="8"/>
      <c r="S322" s="8"/>
      <c r="T322" s="8"/>
      <c r="U322" s="8"/>
      <c r="V322" s="8"/>
      <c r="W322" s="8"/>
      <c r="X322" s="8"/>
      <c r="Y322" s="8"/>
    </row>
    <row r="323" spans="1:25" x14ac:dyDescent="0.2">
      <c r="A323" s="49"/>
      <c r="B323" s="9"/>
      <c r="C323" s="8"/>
      <c r="D323" s="8"/>
      <c r="E323" s="8"/>
      <c r="F323" s="8"/>
      <c r="G323" s="8"/>
      <c r="H323" s="8"/>
      <c r="I323" s="8"/>
      <c r="J323" s="8"/>
      <c r="K323" s="8"/>
      <c r="L323" s="8"/>
      <c r="M323" s="8"/>
      <c r="N323" s="8"/>
      <c r="O323" s="8"/>
      <c r="P323" s="8"/>
      <c r="Q323" s="8"/>
      <c r="R323" s="8"/>
      <c r="S323" s="8"/>
      <c r="T323" s="8"/>
      <c r="U323" s="8"/>
      <c r="V323" s="8"/>
      <c r="W323" s="8"/>
      <c r="X323" s="8"/>
      <c r="Y323" s="8"/>
    </row>
    <row r="324" spans="1:25" x14ac:dyDescent="0.2">
      <c r="A324" s="49"/>
      <c r="B324" s="9"/>
      <c r="C324" s="8"/>
      <c r="D324" s="8"/>
      <c r="E324" s="8"/>
      <c r="F324" s="8"/>
      <c r="G324" s="8"/>
      <c r="H324" s="8"/>
      <c r="I324" s="8"/>
      <c r="J324" s="8"/>
      <c r="K324" s="8"/>
      <c r="L324" s="8"/>
      <c r="M324" s="8"/>
      <c r="N324" s="8"/>
      <c r="O324" s="8"/>
      <c r="P324" s="8"/>
      <c r="Q324" s="8"/>
      <c r="R324" s="8"/>
      <c r="S324" s="8"/>
      <c r="T324" s="8"/>
      <c r="U324" s="8"/>
      <c r="V324" s="8"/>
      <c r="W324" s="8"/>
      <c r="X324" s="8"/>
      <c r="Y324" s="8"/>
    </row>
    <row r="325" spans="1:25" x14ac:dyDescent="0.2">
      <c r="A325" s="49"/>
      <c r="B325" s="9"/>
      <c r="C325" s="8"/>
      <c r="D325" s="8"/>
      <c r="E325" s="8"/>
      <c r="F325" s="8"/>
      <c r="G325" s="8"/>
      <c r="H325" s="8"/>
      <c r="I325" s="8"/>
      <c r="J325" s="8"/>
      <c r="K325" s="8"/>
      <c r="L325" s="8"/>
      <c r="M325" s="8"/>
      <c r="N325" s="8"/>
      <c r="O325" s="8"/>
      <c r="P325" s="8"/>
      <c r="Q325" s="8"/>
      <c r="R325" s="8"/>
      <c r="S325" s="8"/>
      <c r="T325" s="8"/>
      <c r="U325" s="8"/>
      <c r="V325" s="8"/>
      <c r="W325" s="8"/>
      <c r="X325" s="8"/>
      <c r="Y325" s="8"/>
    </row>
    <row r="326" spans="1:25" x14ac:dyDescent="0.2">
      <c r="A326" s="49"/>
      <c r="B326" s="9"/>
      <c r="C326" s="8"/>
      <c r="D326" s="8"/>
      <c r="E326" s="8"/>
      <c r="F326" s="8"/>
      <c r="G326" s="8"/>
      <c r="H326" s="8"/>
      <c r="I326" s="8"/>
      <c r="J326" s="8"/>
      <c r="K326" s="8"/>
      <c r="L326" s="8"/>
      <c r="M326" s="8"/>
      <c r="N326" s="8"/>
      <c r="O326" s="8"/>
      <c r="P326" s="8"/>
      <c r="Q326" s="8"/>
      <c r="R326" s="8"/>
      <c r="S326" s="8"/>
      <c r="T326" s="8"/>
      <c r="U326" s="8"/>
      <c r="V326" s="8"/>
      <c r="W326" s="8"/>
      <c r="X326" s="8"/>
      <c r="Y326" s="8"/>
    </row>
    <row r="327" spans="1:25" x14ac:dyDescent="0.2">
      <c r="A327" s="49"/>
      <c r="B327" s="9"/>
      <c r="C327" s="8"/>
      <c r="D327" s="8"/>
      <c r="E327" s="8"/>
      <c r="F327" s="8"/>
      <c r="G327" s="8"/>
      <c r="H327" s="8"/>
      <c r="I327" s="8"/>
      <c r="J327" s="8"/>
      <c r="K327" s="8"/>
      <c r="L327" s="8"/>
      <c r="M327" s="8"/>
      <c r="N327" s="8"/>
      <c r="O327" s="8"/>
      <c r="P327" s="8"/>
      <c r="Q327" s="8"/>
      <c r="R327" s="8"/>
      <c r="S327" s="8"/>
      <c r="T327" s="8"/>
      <c r="U327" s="8"/>
      <c r="V327" s="8"/>
      <c r="W327" s="8"/>
      <c r="X327" s="8"/>
      <c r="Y327" s="8"/>
    </row>
    <row r="328" spans="1:25" x14ac:dyDescent="0.2">
      <c r="A328" s="49"/>
      <c r="B328" s="9"/>
      <c r="C328" s="8"/>
      <c r="D328" s="8"/>
      <c r="E328" s="8"/>
      <c r="F328" s="8"/>
      <c r="G328" s="8"/>
      <c r="H328" s="8"/>
      <c r="I328" s="8"/>
      <c r="J328" s="8"/>
      <c r="K328" s="8"/>
      <c r="L328" s="8"/>
      <c r="M328" s="8"/>
      <c r="N328" s="8"/>
      <c r="O328" s="8"/>
      <c r="P328" s="8"/>
      <c r="Q328" s="8"/>
      <c r="R328" s="8"/>
      <c r="S328" s="8"/>
      <c r="T328" s="8"/>
      <c r="U328" s="8"/>
      <c r="V328" s="8"/>
      <c r="W328" s="8"/>
      <c r="X328" s="8"/>
      <c r="Y328" s="8"/>
    </row>
    <row r="329" spans="1:25" x14ac:dyDescent="0.2">
      <c r="A329" s="49"/>
      <c r="B329" s="9"/>
      <c r="C329" s="8"/>
      <c r="D329" s="8"/>
      <c r="E329" s="8"/>
      <c r="F329" s="8"/>
      <c r="G329" s="8"/>
      <c r="H329" s="8"/>
      <c r="I329" s="8"/>
      <c r="J329" s="8"/>
      <c r="K329" s="8"/>
      <c r="L329" s="8"/>
      <c r="M329" s="8"/>
      <c r="N329" s="8"/>
      <c r="O329" s="8"/>
      <c r="P329" s="8"/>
      <c r="Q329" s="8"/>
      <c r="R329" s="8"/>
      <c r="S329" s="8"/>
      <c r="T329" s="8"/>
      <c r="U329" s="8"/>
      <c r="V329" s="8"/>
      <c r="W329" s="8"/>
      <c r="X329" s="8"/>
      <c r="Y329" s="8"/>
    </row>
    <row r="330" spans="1:25" x14ac:dyDescent="0.2">
      <c r="A330" s="49"/>
      <c r="B330" s="9"/>
      <c r="C330" s="8"/>
      <c r="D330" s="8"/>
      <c r="E330" s="8"/>
      <c r="F330" s="8"/>
      <c r="G330" s="8"/>
      <c r="H330" s="8"/>
      <c r="I330" s="8"/>
      <c r="J330" s="8"/>
      <c r="K330" s="8"/>
      <c r="L330" s="8"/>
      <c r="M330" s="8"/>
      <c r="N330" s="8"/>
      <c r="O330" s="8"/>
      <c r="P330" s="8"/>
      <c r="Q330" s="8"/>
      <c r="R330" s="8"/>
      <c r="S330" s="8"/>
      <c r="T330" s="8"/>
      <c r="U330" s="8"/>
      <c r="V330" s="8"/>
      <c r="W330" s="8"/>
      <c r="X330" s="8"/>
      <c r="Y330" s="8"/>
    </row>
    <row r="331" spans="1:25" x14ac:dyDescent="0.2">
      <c r="A331" s="49"/>
      <c r="B331" s="9"/>
      <c r="C331" s="8"/>
      <c r="D331" s="8"/>
      <c r="E331" s="8"/>
      <c r="F331" s="8"/>
      <c r="G331" s="8"/>
      <c r="H331" s="8"/>
      <c r="I331" s="8"/>
      <c r="J331" s="8"/>
      <c r="K331" s="8"/>
      <c r="L331" s="8"/>
      <c r="M331" s="8"/>
      <c r="N331" s="8"/>
      <c r="O331" s="8"/>
      <c r="P331" s="8"/>
      <c r="Q331" s="8"/>
      <c r="R331" s="8"/>
      <c r="S331" s="8"/>
      <c r="T331" s="8"/>
      <c r="U331" s="8"/>
      <c r="V331" s="8"/>
      <c r="W331" s="8"/>
      <c r="X331" s="8"/>
      <c r="Y331" s="8"/>
    </row>
    <row r="332" spans="1:25" x14ac:dyDescent="0.2">
      <c r="A332" s="49"/>
      <c r="B332" s="9"/>
      <c r="C332" s="8"/>
      <c r="D332" s="8"/>
      <c r="E332" s="8"/>
      <c r="F332" s="8"/>
      <c r="G332" s="8"/>
      <c r="H332" s="8"/>
      <c r="I332" s="8"/>
      <c r="J332" s="8"/>
      <c r="K332" s="8"/>
      <c r="L332" s="8"/>
      <c r="M332" s="8"/>
      <c r="N332" s="8"/>
      <c r="O332" s="8"/>
      <c r="P332" s="8"/>
      <c r="Q332" s="8"/>
      <c r="R332" s="8"/>
      <c r="S332" s="8"/>
      <c r="T332" s="8"/>
      <c r="U332" s="8"/>
      <c r="V332" s="8"/>
      <c r="W332" s="8"/>
      <c r="X332" s="8"/>
      <c r="Y332" s="8"/>
    </row>
    <row r="333" spans="1:25" x14ac:dyDescent="0.2">
      <c r="A333" s="49"/>
      <c r="B333" s="9"/>
      <c r="C333" s="8"/>
      <c r="D333" s="8"/>
      <c r="E333" s="8"/>
      <c r="F333" s="8"/>
      <c r="G333" s="8"/>
      <c r="H333" s="8"/>
      <c r="I333" s="8"/>
      <c r="J333" s="8"/>
      <c r="K333" s="8"/>
      <c r="L333" s="8"/>
      <c r="M333" s="8"/>
      <c r="N333" s="8"/>
      <c r="O333" s="8"/>
      <c r="P333" s="8"/>
      <c r="Q333" s="8"/>
      <c r="R333" s="8"/>
      <c r="S333" s="8"/>
      <c r="T333" s="8"/>
      <c r="U333" s="8"/>
      <c r="V333" s="8"/>
      <c r="W333" s="8"/>
      <c r="X333" s="8"/>
      <c r="Y333" s="8"/>
    </row>
    <row r="334" spans="1:25" x14ac:dyDescent="0.2">
      <c r="A334" s="49"/>
      <c r="B334" s="9"/>
      <c r="C334" s="8"/>
      <c r="D334" s="8"/>
      <c r="E334" s="8"/>
      <c r="F334" s="8"/>
      <c r="G334" s="8"/>
      <c r="H334" s="8"/>
      <c r="I334" s="8"/>
      <c r="J334" s="8"/>
      <c r="K334" s="8"/>
      <c r="L334" s="8"/>
      <c r="M334" s="8"/>
      <c r="N334" s="8"/>
      <c r="O334" s="8"/>
      <c r="P334" s="8"/>
      <c r="Q334" s="8"/>
      <c r="R334" s="8"/>
      <c r="S334" s="8"/>
      <c r="T334" s="8"/>
      <c r="U334" s="8"/>
      <c r="V334" s="8"/>
      <c r="W334" s="8"/>
      <c r="X334" s="8"/>
      <c r="Y334" s="8"/>
    </row>
    <row r="335" spans="1:25" x14ac:dyDescent="0.2">
      <c r="A335" s="49"/>
      <c r="B335" s="9"/>
      <c r="C335" s="8"/>
      <c r="D335" s="8"/>
      <c r="E335" s="8"/>
      <c r="F335" s="8"/>
      <c r="G335" s="8"/>
      <c r="H335" s="8"/>
      <c r="I335" s="8"/>
      <c r="J335" s="8"/>
      <c r="K335" s="8"/>
      <c r="L335" s="8"/>
      <c r="M335" s="8"/>
      <c r="N335" s="8"/>
      <c r="O335" s="8"/>
      <c r="P335" s="8"/>
      <c r="Q335" s="8"/>
      <c r="R335" s="8"/>
      <c r="S335" s="8"/>
      <c r="T335" s="8"/>
      <c r="U335" s="8"/>
      <c r="V335" s="8"/>
      <c r="W335" s="8"/>
      <c r="X335" s="8"/>
      <c r="Y335" s="8"/>
    </row>
    <row r="336" spans="1:25" x14ac:dyDescent="0.2">
      <c r="A336" s="49"/>
      <c r="B336" s="9"/>
      <c r="C336" s="8"/>
      <c r="D336" s="8"/>
      <c r="E336" s="8"/>
      <c r="F336" s="8"/>
      <c r="G336" s="8"/>
      <c r="H336" s="8"/>
      <c r="I336" s="8"/>
      <c r="J336" s="8"/>
      <c r="K336" s="8"/>
      <c r="L336" s="8"/>
      <c r="M336" s="8"/>
      <c r="N336" s="8"/>
      <c r="O336" s="8"/>
      <c r="P336" s="8"/>
      <c r="Q336" s="8"/>
      <c r="R336" s="8"/>
      <c r="S336" s="8"/>
      <c r="T336" s="8"/>
      <c r="U336" s="8"/>
      <c r="V336" s="8"/>
      <c r="W336" s="8"/>
      <c r="X336" s="8"/>
      <c r="Y336" s="8"/>
    </row>
    <row r="337" spans="1:25" x14ac:dyDescent="0.2">
      <c r="A337" s="49"/>
      <c r="B337" s="9"/>
      <c r="C337" s="8"/>
      <c r="D337" s="8"/>
      <c r="E337" s="8"/>
      <c r="F337" s="8"/>
      <c r="G337" s="8"/>
      <c r="H337" s="8"/>
      <c r="I337" s="8"/>
      <c r="J337" s="8"/>
      <c r="K337" s="8"/>
      <c r="L337" s="8"/>
      <c r="M337" s="8"/>
      <c r="N337" s="8"/>
      <c r="O337" s="8"/>
      <c r="P337" s="8"/>
      <c r="Q337" s="8"/>
      <c r="R337" s="8"/>
      <c r="S337" s="8"/>
      <c r="T337" s="8"/>
      <c r="U337" s="8"/>
      <c r="V337" s="8"/>
      <c r="W337" s="8"/>
      <c r="X337" s="8"/>
      <c r="Y337" s="8"/>
    </row>
    <row r="338" spans="1:25" x14ac:dyDescent="0.2">
      <c r="A338" s="49"/>
      <c r="B338" s="9"/>
      <c r="C338" s="8"/>
      <c r="D338" s="8"/>
      <c r="E338" s="8"/>
      <c r="F338" s="8"/>
      <c r="G338" s="8"/>
      <c r="H338" s="8"/>
      <c r="I338" s="8"/>
      <c r="J338" s="8"/>
      <c r="K338" s="8"/>
      <c r="L338" s="8"/>
      <c r="M338" s="8"/>
      <c r="N338" s="8"/>
      <c r="O338" s="8"/>
      <c r="P338" s="8"/>
      <c r="Q338" s="8"/>
      <c r="R338" s="8"/>
      <c r="S338" s="8"/>
      <c r="T338" s="8"/>
      <c r="U338" s="8"/>
      <c r="V338" s="8"/>
      <c r="W338" s="8"/>
      <c r="X338" s="8"/>
      <c r="Y338" s="8"/>
    </row>
    <row r="339" spans="1:25" x14ac:dyDescent="0.2">
      <c r="A339" s="49"/>
      <c r="B339" s="9"/>
      <c r="C339" s="8"/>
      <c r="D339" s="8"/>
      <c r="E339" s="8"/>
      <c r="F339" s="8"/>
      <c r="G339" s="8"/>
      <c r="H339" s="8"/>
      <c r="I339" s="8"/>
      <c r="J339" s="8"/>
      <c r="K339" s="8"/>
      <c r="L339" s="8"/>
      <c r="M339" s="8"/>
      <c r="N339" s="8"/>
      <c r="O339" s="8"/>
      <c r="P339" s="8"/>
      <c r="Q339" s="8"/>
      <c r="R339" s="8"/>
      <c r="S339" s="8"/>
      <c r="T339" s="8"/>
      <c r="U339" s="8"/>
      <c r="V339" s="8"/>
      <c r="W339" s="8"/>
      <c r="X339" s="8"/>
      <c r="Y339" s="8"/>
    </row>
    <row r="340" spans="1:25" x14ac:dyDescent="0.2">
      <c r="A340" s="49"/>
      <c r="B340" s="9"/>
      <c r="C340" s="8"/>
      <c r="D340" s="8"/>
      <c r="E340" s="8"/>
      <c r="F340" s="8"/>
      <c r="G340" s="8"/>
      <c r="H340" s="8"/>
      <c r="I340" s="8"/>
      <c r="J340" s="8"/>
      <c r="K340" s="8"/>
      <c r="L340" s="8"/>
      <c r="M340" s="8"/>
      <c r="N340" s="8"/>
      <c r="O340" s="8"/>
      <c r="P340" s="8"/>
      <c r="Q340" s="8"/>
      <c r="R340" s="8"/>
      <c r="S340" s="8"/>
      <c r="T340" s="8"/>
      <c r="U340" s="8"/>
      <c r="V340" s="8"/>
      <c r="W340" s="8"/>
      <c r="X340" s="8"/>
      <c r="Y340" s="8"/>
    </row>
    <row r="341" spans="1:25" x14ac:dyDescent="0.2">
      <c r="A341" s="49"/>
      <c r="B341" s="9"/>
      <c r="C341" s="8"/>
      <c r="D341" s="8"/>
      <c r="E341" s="8"/>
      <c r="F341" s="8"/>
      <c r="G341" s="8"/>
      <c r="H341" s="8"/>
      <c r="I341" s="8"/>
      <c r="J341" s="8"/>
      <c r="K341" s="8"/>
      <c r="L341" s="8"/>
      <c r="M341" s="8"/>
      <c r="N341" s="8"/>
      <c r="O341" s="8"/>
      <c r="P341" s="8"/>
      <c r="Q341" s="8"/>
      <c r="R341" s="8"/>
      <c r="S341" s="8"/>
      <c r="T341" s="8"/>
      <c r="U341" s="8"/>
      <c r="V341" s="8"/>
      <c r="W341" s="8"/>
      <c r="X341" s="8"/>
      <c r="Y341" s="8"/>
    </row>
    <row r="342" spans="1:25" x14ac:dyDescent="0.2">
      <c r="A342" s="49"/>
      <c r="B342" s="9"/>
      <c r="C342" s="8"/>
      <c r="D342" s="8"/>
      <c r="E342" s="8"/>
      <c r="F342" s="8"/>
      <c r="G342" s="8"/>
      <c r="H342" s="8"/>
      <c r="I342" s="8"/>
      <c r="J342" s="8"/>
      <c r="K342" s="8"/>
      <c r="L342" s="8"/>
      <c r="M342" s="8"/>
      <c r="N342" s="8"/>
      <c r="O342" s="8"/>
      <c r="P342" s="8"/>
      <c r="Q342" s="8"/>
      <c r="R342" s="8"/>
      <c r="S342" s="8"/>
      <c r="T342" s="8"/>
      <c r="U342" s="8"/>
      <c r="V342" s="8"/>
      <c r="W342" s="8"/>
      <c r="X342" s="8"/>
      <c r="Y342" s="8"/>
    </row>
    <row r="343" spans="1:25" x14ac:dyDescent="0.2">
      <c r="A343" s="49"/>
      <c r="B343" s="9"/>
      <c r="C343" s="8"/>
      <c r="D343" s="8"/>
      <c r="E343" s="8"/>
      <c r="F343" s="8"/>
      <c r="G343" s="8"/>
      <c r="H343" s="8"/>
      <c r="I343" s="8"/>
      <c r="J343" s="8"/>
      <c r="K343" s="8"/>
      <c r="L343" s="8"/>
      <c r="M343" s="8"/>
      <c r="N343" s="8"/>
      <c r="O343" s="8"/>
      <c r="P343" s="8"/>
      <c r="Q343" s="8"/>
      <c r="R343" s="8"/>
      <c r="S343" s="8"/>
      <c r="T343" s="8"/>
      <c r="U343" s="8"/>
      <c r="V343" s="8"/>
      <c r="W343" s="8"/>
      <c r="X343" s="8"/>
      <c r="Y343" s="8"/>
    </row>
    <row r="344" spans="1:25" x14ac:dyDescent="0.2">
      <c r="A344" s="49"/>
      <c r="B344" s="9"/>
      <c r="C344" s="8"/>
      <c r="D344" s="8"/>
      <c r="E344" s="8"/>
      <c r="F344" s="8"/>
      <c r="G344" s="8"/>
      <c r="H344" s="8"/>
      <c r="I344" s="8"/>
      <c r="J344" s="8"/>
      <c r="K344" s="8"/>
      <c r="L344" s="8"/>
      <c r="M344" s="8"/>
      <c r="N344" s="8"/>
      <c r="O344" s="8"/>
      <c r="P344" s="8"/>
      <c r="Q344" s="8"/>
      <c r="R344" s="8"/>
      <c r="S344" s="8"/>
      <c r="T344" s="8"/>
      <c r="U344" s="8"/>
      <c r="V344" s="8"/>
      <c r="W344" s="8"/>
      <c r="X344" s="8"/>
      <c r="Y344" s="8"/>
    </row>
    <row r="345" spans="1:25" x14ac:dyDescent="0.2">
      <c r="A345" s="49"/>
      <c r="B345" s="9"/>
      <c r="C345" s="8"/>
      <c r="D345" s="8"/>
      <c r="E345" s="8"/>
      <c r="F345" s="8"/>
      <c r="G345" s="8"/>
      <c r="H345" s="8"/>
      <c r="I345" s="8"/>
      <c r="J345" s="8"/>
      <c r="K345" s="8"/>
      <c r="L345" s="8"/>
      <c r="M345" s="8"/>
      <c r="N345" s="8"/>
      <c r="O345" s="8"/>
      <c r="P345" s="8"/>
      <c r="Q345" s="8"/>
      <c r="R345" s="8"/>
      <c r="S345" s="8"/>
      <c r="T345" s="8"/>
      <c r="U345" s="8"/>
      <c r="V345" s="8"/>
      <c r="W345" s="8"/>
      <c r="X345" s="8"/>
      <c r="Y345" s="8"/>
    </row>
    <row r="346" spans="1:25" x14ac:dyDescent="0.2">
      <c r="A346" s="49"/>
      <c r="B346" s="9"/>
      <c r="C346" s="8"/>
      <c r="D346" s="8"/>
      <c r="E346" s="8"/>
      <c r="F346" s="8"/>
      <c r="G346" s="8"/>
      <c r="H346" s="8"/>
      <c r="I346" s="8"/>
      <c r="J346" s="8"/>
      <c r="K346" s="8"/>
      <c r="L346" s="8"/>
      <c r="M346" s="8"/>
      <c r="N346" s="8"/>
      <c r="O346" s="8"/>
      <c r="P346" s="8"/>
      <c r="Q346" s="8"/>
      <c r="R346" s="8"/>
      <c r="S346" s="8"/>
      <c r="T346" s="8"/>
      <c r="U346" s="8"/>
      <c r="V346" s="8"/>
      <c r="W346" s="8"/>
      <c r="X346" s="8"/>
      <c r="Y346" s="8"/>
    </row>
    <row r="347" spans="1:25" x14ac:dyDescent="0.2">
      <c r="A347" s="49"/>
      <c r="B347" s="9"/>
      <c r="C347" s="8"/>
      <c r="D347" s="8"/>
      <c r="E347" s="8"/>
      <c r="F347" s="8"/>
      <c r="G347" s="8"/>
      <c r="H347" s="8"/>
      <c r="I347" s="8"/>
      <c r="J347" s="8"/>
      <c r="K347" s="8"/>
      <c r="L347" s="8"/>
      <c r="M347" s="8"/>
      <c r="N347" s="8"/>
      <c r="O347" s="8"/>
      <c r="P347" s="8"/>
      <c r="Q347" s="8"/>
      <c r="R347" s="8"/>
      <c r="S347" s="8"/>
      <c r="T347" s="8"/>
      <c r="U347" s="8"/>
      <c r="V347" s="8"/>
      <c r="W347" s="8"/>
      <c r="X347" s="8"/>
      <c r="Y347" s="8"/>
    </row>
    <row r="348" spans="1:25" x14ac:dyDescent="0.2">
      <c r="A348" s="49"/>
      <c r="B348" s="9"/>
      <c r="C348" s="8"/>
      <c r="D348" s="8"/>
      <c r="E348" s="8"/>
      <c r="F348" s="8"/>
      <c r="G348" s="8"/>
      <c r="H348" s="8"/>
      <c r="I348" s="8"/>
      <c r="J348" s="8"/>
      <c r="K348" s="8"/>
      <c r="L348" s="8"/>
      <c r="M348" s="8"/>
      <c r="N348" s="8"/>
      <c r="O348" s="8"/>
      <c r="P348" s="8"/>
      <c r="Q348" s="8"/>
      <c r="R348" s="8"/>
      <c r="S348" s="8"/>
      <c r="T348" s="8"/>
      <c r="U348" s="8"/>
      <c r="V348" s="8"/>
      <c r="W348" s="8"/>
      <c r="X348" s="8"/>
      <c r="Y348" s="8"/>
    </row>
    <row r="349" spans="1:25" x14ac:dyDescent="0.2">
      <c r="A349" s="49"/>
      <c r="B349" s="9"/>
      <c r="C349" s="8"/>
      <c r="D349" s="8"/>
      <c r="E349" s="8"/>
      <c r="F349" s="8"/>
      <c r="G349" s="8"/>
      <c r="H349" s="8"/>
      <c r="I349" s="8"/>
      <c r="J349" s="8"/>
      <c r="K349" s="8"/>
      <c r="L349" s="8"/>
      <c r="M349" s="8"/>
      <c r="N349" s="8"/>
      <c r="O349" s="8"/>
      <c r="P349" s="8"/>
      <c r="Q349" s="8"/>
      <c r="R349" s="8"/>
      <c r="S349" s="8"/>
      <c r="T349" s="8"/>
      <c r="U349" s="8"/>
      <c r="V349" s="8"/>
      <c r="W349" s="8"/>
      <c r="X349" s="8"/>
      <c r="Y349" s="8"/>
    </row>
    <row r="350" spans="1:25" x14ac:dyDescent="0.2">
      <c r="A350" s="49"/>
      <c r="B350" s="9"/>
      <c r="C350" s="8"/>
      <c r="D350" s="8"/>
      <c r="E350" s="8"/>
      <c r="F350" s="8"/>
      <c r="G350" s="8"/>
      <c r="H350" s="8"/>
      <c r="I350" s="8"/>
      <c r="J350" s="8"/>
      <c r="K350" s="8"/>
      <c r="L350" s="8"/>
      <c r="M350" s="8"/>
      <c r="N350" s="8"/>
      <c r="O350" s="8"/>
      <c r="P350" s="8"/>
      <c r="Q350" s="8"/>
      <c r="R350" s="8"/>
      <c r="S350" s="8"/>
      <c r="T350" s="8"/>
      <c r="U350" s="8"/>
      <c r="V350" s="8"/>
      <c r="W350" s="8"/>
      <c r="X350" s="8"/>
      <c r="Y350" s="8"/>
    </row>
    <row r="351" spans="1:25" x14ac:dyDescent="0.2">
      <c r="A351" s="49"/>
      <c r="B351" s="9"/>
      <c r="C351" s="8"/>
      <c r="D351" s="8"/>
      <c r="E351" s="8"/>
      <c r="F351" s="8"/>
      <c r="G351" s="8"/>
      <c r="H351" s="8"/>
      <c r="I351" s="8"/>
      <c r="J351" s="8"/>
      <c r="K351" s="8"/>
      <c r="L351" s="8"/>
      <c r="M351" s="8"/>
      <c r="N351" s="8"/>
      <c r="O351" s="8"/>
      <c r="P351" s="8"/>
      <c r="Q351" s="8"/>
      <c r="R351" s="8"/>
      <c r="S351" s="8"/>
      <c r="T351" s="8"/>
      <c r="U351" s="8"/>
      <c r="V351" s="8"/>
      <c r="W351" s="8"/>
      <c r="X351" s="8"/>
      <c r="Y351" s="8"/>
    </row>
    <row r="352" spans="1:25" x14ac:dyDescent="0.2">
      <c r="A352" s="49"/>
      <c r="B352" s="9"/>
      <c r="C352" s="8"/>
      <c r="D352" s="8"/>
      <c r="E352" s="8"/>
      <c r="F352" s="8"/>
      <c r="G352" s="8"/>
      <c r="H352" s="8"/>
      <c r="I352" s="8"/>
      <c r="J352" s="8"/>
      <c r="K352" s="8"/>
      <c r="L352" s="8"/>
      <c r="M352" s="8"/>
      <c r="N352" s="8"/>
      <c r="O352" s="8"/>
      <c r="P352" s="8"/>
      <c r="Q352" s="8"/>
      <c r="R352" s="8"/>
      <c r="S352" s="8"/>
      <c r="T352" s="8"/>
      <c r="U352" s="8"/>
      <c r="V352" s="8"/>
      <c r="W352" s="8"/>
      <c r="X352" s="8"/>
      <c r="Y352" s="8"/>
    </row>
    <row r="353" spans="1:25" x14ac:dyDescent="0.2">
      <c r="A353" s="49"/>
      <c r="B353" s="9"/>
      <c r="C353" s="8"/>
      <c r="D353" s="8"/>
      <c r="E353" s="8"/>
      <c r="F353" s="8"/>
      <c r="G353" s="8"/>
      <c r="H353" s="8"/>
      <c r="I353" s="8"/>
      <c r="J353" s="8"/>
      <c r="K353" s="8"/>
      <c r="L353" s="8"/>
      <c r="M353" s="8"/>
      <c r="N353" s="8"/>
      <c r="O353" s="8"/>
      <c r="P353" s="8"/>
      <c r="Q353" s="8"/>
      <c r="R353" s="8"/>
      <c r="S353" s="8"/>
      <c r="T353" s="8"/>
      <c r="U353" s="8"/>
      <c r="V353" s="8"/>
      <c r="W353" s="8"/>
      <c r="X353" s="8"/>
      <c r="Y353" s="8"/>
    </row>
    <row r="354" spans="1:25" x14ac:dyDescent="0.2">
      <c r="A354" s="49"/>
      <c r="B354" s="9"/>
      <c r="C354" s="8"/>
      <c r="D354" s="8"/>
      <c r="E354" s="8"/>
      <c r="F354" s="8"/>
      <c r="G354" s="8"/>
      <c r="H354" s="8"/>
      <c r="I354" s="8"/>
      <c r="J354" s="8"/>
      <c r="K354" s="8"/>
      <c r="L354" s="8"/>
      <c r="M354" s="8"/>
      <c r="N354" s="8"/>
      <c r="O354" s="8"/>
      <c r="P354" s="8"/>
      <c r="Q354" s="8"/>
      <c r="R354" s="8"/>
      <c r="S354" s="8"/>
      <c r="T354" s="8"/>
      <c r="U354" s="8"/>
      <c r="V354" s="8"/>
      <c r="W354" s="8"/>
      <c r="X354" s="8"/>
      <c r="Y354" s="8"/>
    </row>
    <row r="355" spans="1:25" x14ac:dyDescent="0.2">
      <c r="A355" s="49"/>
      <c r="B355" s="9"/>
      <c r="C355" s="8"/>
      <c r="D355" s="8"/>
      <c r="E355" s="8"/>
      <c r="F355" s="8"/>
      <c r="G355" s="8"/>
      <c r="H355" s="8"/>
      <c r="I355" s="8"/>
      <c r="J355" s="8"/>
      <c r="K355" s="8"/>
      <c r="L355" s="8"/>
      <c r="M355" s="8"/>
      <c r="N355" s="8"/>
      <c r="O355" s="8"/>
      <c r="P355" s="8"/>
      <c r="Q355" s="8"/>
      <c r="R355" s="8"/>
      <c r="S355" s="8"/>
      <c r="T355" s="8"/>
      <c r="U355" s="8"/>
      <c r="V355" s="8"/>
      <c r="W355" s="8"/>
      <c r="X355" s="8"/>
      <c r="Y355" s="8"/>
    </row>
    <row r="356" spans="1:25" x14ac:dyDescent="0.2">
      <c r="A356" s="49"/>
      <c r="B356" s="9"/>
      <c r="C356" s="8"/>
      <c r="D356" s="8"/>
      <c r="E356" s="8"/>
      <c r="F356" s="8"/>
      <c r="G356" s="8"/>
      <c r="H356" s="8"/>
      <c r="I356" s="8"/>
      <c r="J356" s="8"/>
      <c r="K356" s="8"/>
      <c r="L356" s="8"/>
      <c r="M356" s="8"/>
      <c r="N356" s="8"/>
      <c r="O356" s="8"/>
      <c r="P356" s="8"/>
      <c r="Q356" s="8"/>
      <c r="R356" s="8"/>
      <c r="S356" s="8"/>
      <c r="T356" s="8"/>
      <c r="U356" s="8"/>
      <c r="V356" s="8"/>
      <c r="W356" s="8"/>
      <c r="X356" s="8"/>
      <c r="Y356" s="8"/>
    </row>
    <row r="357" spans="1:25" x14ac:dyDescent="0.2">
      <c r="A357" s="49"/>
      <c r="B357" s="9"/>
      <c r="C357" s="8"/>
      <c r="D357" s="8"/>
      <c r="E357" s="8"/>
      <c r="F357" s="8"/>
      <c r="G357" s="8"/>
      <c r="H357" s="8"/>
      <c r="I357" s="8"/>
      <c r="J357" s="8"/>
      <c r="K357" s="8"/>
      <c r="L357" s="8"/>
      <c r="M357" s="8"/>
      <c r="N357" s="8"/>
      <c r="O357" s="8"/>
      <c r="P357" s="8"/>
      <c r="Q357" s="8"/>
      <c r="R357" s="8"/>
      <c r="S357" s="8"/>
      <c r="T357" s="8"/>
      <c r="U357" s="8"/>
      <c r="V357" s="8"/>
      <c r="W357" s="8"/>
      <c r="X357" s="8"/>
      <c r="Y357" s="8"/>
    </row>
    <row r="358" spans="1:25" x14ac:dyDescent="0.2">
      <c r="A358" s="49"/>
      <c r="B358" s="9"/>
      <c r="C358" s="8"/>
      <c r="D358" s="8"/>
      <c r="E358" s="8"/>
      <c r="F358" s="8"/>
      <c r="G358" s="8"/>
      <c r="H358" s="8"/>
      <c r="I358" s="8"/>
      <c r="J358" s="8"/>
      <c r="K358" s="8"/>
      <c r="L358" s="8"/>
      <c r="M358" s="8"/>
      <c r="N358" s="8"/>
      <c r="O358" s="8"/>
      <c r="P358" s="8"/>
      <c r="Q358" s="8"/>
      <c r="R358" s="8"/>
      <c r="S358" s="8"/>
      <c r="T358" s="8"/>
      <c r="U358" s="8"/>
      <c r="V358" s="8"/>
      <c r="W358" s="8"/>
      <c r="X358" s="8"/>
      <c r="Y358" s="8"/>
    </row>
    <row r="359" spans="1:25" x14ac:dyDescent="0.2">
      <c r="A359" s="49"/>
      <c r="B359" s="9"/>
      <c r="C359" s="8"/>
      <c r="D359" s="8"/>
      <c r="E359" s="8"/>
      <c r="F359" s="8"/>
      <c r="G359" s="8"/>
      <c r="H359" s="8"/>
      <c r="I359" s="8"/>
      <c r="J359" s="8"/>
      <c r="K359" s="8"/>
      <c r="L359" s="8"/>
      <c r="M359" s="8"/>
      <c r="N359" s="8"/>
      <c r="O359" s="8"/>
      <c r="P359" s="8"/>
      <c r="Q359" s="8"/>
      <c r="R359" s="8"/>
      <c r="S359" s="8"/>
      <c r="T359" s="8"/>
      <c r="U359" s="8"/>
      <c r="V359" s="8"/>
      <c r="W359" s="8"/>
      <c r="X359" s="8"/>
      <c r="Y359" s="8"/>
    </row>
    <row r="360" spans="1:25" x14ac:dyDescent="0.2">
      <c r="A360" s="49"/>
      <c r="B360" s="9"/>
      <c r="C360" s="8"/>
      <c r="D360" s="8"/>
      <c r="E360" s="8"/>
      <c r="F360" s="8"/>
      <c r="G360" s="8"/>
      <c r="H360" s="8"/>
      <c r="I360" s="8"/>
      <c r="J360" s="8"/>
      <c r="K360" s="8"/>
      <c r="L360" s="8"/>
      <c r="M360" s="8"/>
      <c r="N360" s="8"/>
      <c r="O360" s="8"/>
      <c r="P360" s="8"/>
      <c r="Q360" s="8"/>
      <c r="R360" s="8"/>
      <c r="S360" s="8"/>
      <c r="T360" s="8"/>
      <c r="U360" s="8"/>
      <c r="V360" s="8"/>
      <c r="W360" s="8"/>
      <c r="X360" s="8"/>
      <c r="Y360" s="8"/>
    </row>
    <row r="361" spans="1:25" x14ac:dyDescent="0.2">
      <c r="A361" s="49"/>
      <c r="B361" s="9"/>
      <c r="C361" s="8"/>
      <c r="D361" s="8"/>
      <c r="E361" s="8"/>
      <c r="F361" s="8"/>
      <c r="G361" s="8"/>
      <c r="H361" s="8"/>
      <c r="I361" s="8"/>
      <c r="J361" s="8"/>
      <c r="K361" s="8"/>
      <c r="L361" s="8"/>
      <c r="M361" s="8"/>
      <c r="N361" s="8"/>
      <c r="O361" s="8"/>
      <c r="P361" s="8"/>
      <c r="Q361" s="8"/>
      <c r="R361" s="8"/>
      <c r="S361" s="8"/>
      <c r="T361" s="8"/>
      <c r="U361" s="8"/>
      <c r="V361" s="8"/>
      <c r="W361" s="8"/>
      <c r="X361" s="8"/>
      <c r="Y361" s="8"/>
    </row>
    <row r="362" spans="1:25" x14ac:dyDescent="0.2">
      <c r="A362" s="49"/>
      <c r="B362" s="9"/>
      <c r="C362" s="8"/>
      <c r="D362" s="8"/>
      <c r="E362" s="8"/>
      <c r="F362" s="8"/>
      <c r="G362" s="8"/>
      <c r="H362" s="8"/>
      <c r="I362" s="8"/>
      <c r="J362" s="8"/>
      <c r="K362" s="8"/>
      <c r="L362" s="8"/>
      <c r="M362" s="8"/>
      <c r="N362" s="8"/>
      <c r="O362" s="8"/>
      <c r="P362" s="8"/>
      <c r="Q362" s="8"/>
      <c r="R362" s="8"/>
      <c r="S362" s="8"/>
      <c r="T362" s="8"/>
      <c r="U362" s="8"/>
      <c r="V362" s="8"/>
      <c r="W362" s="8"/>
      <c r="X362" s="8"/>
      <c r="Y362" s="8"/>
    </row>
    <row r="363" spans="1:25" x14ac:dyDescent="0.2">
      <c r="A363" s="49"/>
      <c r="B363" s="9"/>
      <c r="C363" s="8"/>
      <c r="D363" s="8"/>
      <c r="E363" s="8"/>
      <c r="F363" s="8"/>
      <c r="G363" s="8"/>
      <c r="H363" s="8"/>
      <c r="I363" s="8"/>
      <c r="J363" s="8"/>
      <c r="K363" s="8"/>
      <c r="L363" s="8"/>
      <c r="M363" s="8"/>
      <c r="N363" s="8"/>
      <c r="O363" s="8"/>
      <c r="P363" s="8"/>
      <c r="Q363" s="8"/>
      <c r="R363" s="8"/>
      <c r="S363" s="8"/>
      <c r="T363" s="8"/>
      <c r="U363" s="8"/>
      <c r="V363" s="8"/>
      <c r="W363" s="8"/>
      <c r="X363" s="8"/>
      <c r="Y363" s="8"/>
    </row>
    <row r="364" spans="1:25" x14ac:dyDescent="0.2">
      <c r="A364" s="49"/>
      <c r="B364" s="9"/>
      <c r="C364" s="8"/>
      <c r="D364" s="8"/>
      <c r="E364" s="8"/>
      <c r="F364" s="8"/>
      <c r="G364" s="8"/>
      <c r="H364" s="8"/>
      <c r="I364" s="8"/>
      <c r="J364" s="8"/>
      <c r="K364" s="8"/>
      <c r="L364" s="8"/>
      <c r="M364" s="8"/>
      <c r="N364" s="8"/>
      <c r="O364" s="8"/>
      <c r="P364" s="8"/>
      <c r="Q364" s="8"/>
      <c r="R364" s="8"/>
      <c r="S364" s="8"/>
      <c r="T364" s="8"/>
      <c r="U364" s="8"/>
      <c r="V364" s="8"/>
      <c r="W364" s="8"/>
      <c r="X364" s="8"/>
      <c r="Y364" s="8"/>
    </row>
    <row r="365" spans="1:25" x14ac:dyDescent="0.2">
      <c r="A365" s="49"/>
      <c r="B365" s="9"/>
      <c r="C365" s="8"/>
      <c r="D365" s="8"/>
      <c r="E365" s="8"/>
      <c r="F365" s="8"/>
      <c r="G365" s="8"/>
      <c r="H365" s="8"/>
      <c r="I365" s="8"/>
      <c r="J365" s="8"/>
      <c r="K365" s="8"/>
      <c r="L365" s="8"/>
      <c r="M365" s="8"/>
      <c r="N365" s="8"/>
      <c r="O365" s="8"/>
      <c r="P365" s="8"/>
      <c r="Q365" s="8"/>
      <c r="R365" s="8"/>
      <c r="S365" s="8"/>
      <c r="T365" s="8"/>
      <c r="U365" s="8"/>
      <c r="V365" s="8"/>
      <c r="W365" s="8"/>
      <c r="X365" s="8"/>
      <c r="Y365" s="8"/>
    </row>
    <row r="366" spans="1:25" x14ac:dyDescent="0.2">
      <c r="A366" s="49"/>
      <c r="B366" s="9"/>
      <c r="C366" s="8"/>
      <c r="D366" s="8"/>
      <c r="E366" s="8"/>
      <c r="F366" s="8"/>
      <c r="G366" s="8"/>
      <c r="H366" s="8"/>
      <c r="I366" s="8"/>
      <c r="J366" s="8"/>
      <c r="K366" s="8"/>
      <c r="L366" s="8"/>
      <c r="M366" s="8"/>
      <c r="N366" s="8"/>
      <c r="O366" s="8"/>
      <c r="P366" s="8"/>
      <c r="Q366" s="8"/>
      <c r="R366" s="8"/>
      <c r="S366" s="8"/>
      <c r="T366" s="8"/>
      <c r="U366" s="8"/>
      <c r="V366" s="8"/>
      <c r="W366" s="8"/>
      <c r="X366" s="8"/>
      <c r="Y366" s="8"/>
    </row>
    <row r="367" spans="1:25" x14ac:dyDescent="0.2">
      <c r="A367" s="49"/>
      <c r="B367" s="9"/>
      <c r="C367" s="8"/>
      <c r="D367" s="8"/>
      <c r="E367" s="8"/>
      <c r="F367" s="8"/>
      <c r="G367" s="8"/>
      <c r="H367" s="8"/>
      <c r="I367" s="8"/>
      <c r="J367" s="8"/>
      <c r="K367" s="8"/>
      <c r="L367" s="8"/>
      <c r="M367" s="8"/>
      <c r="N367" s="8"/>
      <c r="O367" s="8"/>
      <c r="P367" s="8"/>
      <c r="Q367" s="8"/>
      <c r="R367" s="8"/>
      <c r="S367" s="8"/>
      <c r="T367" s="8"/>
      <c r="U367" s="8"/>
      <c r="V367" s="8"/>
      <c r="W367" s="8"/>
      <c r="X367" s="8"/>
      <c r="Y367" s="8"/>
    </row>
    <row r="368" spans="1:25" x14ac:dyDescent="0.2">
      <c r="A368" s="49"/>
      <c r="B368" s="9"/>
      <c r="C368" s="8"/>
      <c r="D368" s="8"/>
      <c r="E368" s="8"/>
      <c r="F368" s="8"/>
      <c r="G368" s="8"/>
      <c r="H368" s="8"/>
      <c r="I368" s="8"/>
      <c r="J368" s="8"/>
      <c r="K368" s="8"/>
      <c r="L368" s="8"/>
      <c r="M368" s="8"/>
      <c r="N368" s="8"/>
      <c r="O368" s="8"/>
      <c r="P368" s="8"/>
      <c r="Q368" s="8"/>
      <c r="R368" s="8"/>
      <c r="S368" s="8"/>
      <c r="T368" s="8"/>
      <c r="U368" s="8"/>
      <c r="V368" s="8"/>
      <c r="W368" s="8"/>
      <c r="X368" s="8"/>
      <c r="Y368" s="8"/>
    </row>
    <row r="369" spans="1:25" x14ac:dyDescent="0.2">
      <c r="A369" s="49"/>
      <c r="B369" s="9"/>
      <c r="C369" s="8"/>
      <c r="D369" s="8"/>
      <c r="E369" s="8"/>
      <c r="F369" s="8"/>
      <c r="G369" s="8"/>
      <c r="H369" s="8"/>
      <c r="I369" s="8"/>
      <c r="J369" s="8"/>
      <c r="K369" s="8"/>
      <c r="L369" s="8"/>
      <c r="M369" s="8"/>
      <c r="N369" s="8"/>
      <c r="O369" s="8"/>
      <c r="P369" s="8"/>
      <c r="Q369" s="8"/>
      <c r="R369" s="8"/>
      <c r="S369" s="8"/>
      <c r="T369" s="8"/>
      <c r="U369" s="8"/>
      <c r="V369" s="8"/>
      <c r="W369" s="8"/>
      <c r="X369" s="8"/>
      <c r="Y369" s="8"/>
    </row>
    <row r="370" spans="1:25" x14ac:dyDescent="0.2">
      <c r="A370" s="49"/>
      <c r="B370" s="9"/>
      <c r="C370" s="8"/>
      <c r="D370" s="8"/>
      <c r="E370" s="8"/>
      <c r="F370" s="8"/>
      <c r="G370" s="8"/>
      <c r="H370" s="8"/>
      <c r="I370" s="8"/>
      <c r="J370" s="8"/>
      <c r="K370" s="8"/>
      <c r="L370" s="8"/>
      <c r="M370" s="8"/>
      <c r="N370" s="8"/>
      <c r="O370" s="8"/>
      <c r="P370" s="8"/>
      <c r="Q370" s="8"/>
      <c r="R370" s="8"/>
      <c r="S370" s="8"/>
      <c r="T370" s="8"/>
      <c r="U370" s="8"/>
      <c r="V370" s="8"/>
      <c r="W370" s="8"/>
      <c r="X370" s="8"/>
      <c r="Y370" s="8"/>
    </row>
    <row r="371" spans="1:25" x14ac:dyDescent="0.2">
      <c r="A371" s="49"/>
      <c r="B371" s="9"/>
      <c r="C371" s="8"/>
      <c r="D371" s="8"/>
      <c r="E371" s="8"/>
      <c r="F371" s="8"/>
      <c r="G371" s="8"/>
      <c r="H371" s="8"/>
      <c r="I371" s="8"/>
      <c r="J371" s="8"/>
      <c r="K371" s="8"/>
      <c r="L371" s="8"/>
      <c r="M371" s="8"/>
      <c r="N371" s="8"/>
      <c r="O371" s="8"/>
      <c r="P371" s="8"/>
      <c r="Q371" s="8"/>
      <c r="R371" s="8"/>
      <c r="S371" s="8"/>
      <c r="T371" s="8"/>
      <c r="U371" s="8"/>
      <c r="V371" s="8"/>
      <c r="W371" s="8"/>
      <c r="X371" s="8"/>
      <c r="Y371" s="8"/>
    </row>
    <row r="372" spans="1:25" x14ac:dyDescent="0.2">
      <c r="A372" s="49"/>
      <c r="B372" s="9"/>
      <c r="C372" s="8"/>
      <c r="D372" s="8"/>
      <c r="E372" s="8"/>
      <c r="F372" s="8"/>
      <c r="G372" s="8"/>
      <c r="H372" s="8"/>
      <c r="I372" s="8"/>
      <c r="J372" s="8"/>
      <c r="K372" s="8"/>
      <c r="L372" s="8"/>
      <c r="M372" s="8"/>
      <c r="N372" s="8"/>
      <c r="O372" s="8"/>
      <c r="P372" s="8"/>
      <c r="Q372" s="8"/>
      <c r="R372" s="8"/>
      <c r="S372" s="8"/>
      <c r="T372" s="8"/>
      <c r="U372" s="8"/>
      <c r="V372" s="8"/>
      <c r="W372" s="8"/>
      <c r="X372" s="8"/>
      <c r="Y372" s="8"/>
    </row>
    <row r="373" spans="1:25" x14ac:dyDescent="0.2">
      <c r="A373" s="49"/>
      <c r="B373" s="9"/>
      <c r="C373" s="8"/>
      <c r="D373" s="8"/>
      <c r="E373" s="8"/>
      <c r="F373" s="8"/>
      <c r="G373" s="8"/>
      <c r="H373" s="8"/>
      <c r="I373" s="8"/>
      <c r="J373" s="8"/>
      <c r="K373" s="8"/>
      <c r="L373" s="8"/>
      <c r="M373" s="8"/>
      <c r="N373" s="8"/>
      <c r="O373" s="8"/>
      <c r="P373" s="8"/>
      <c r="Q373" s="8"/>
      <c r="R373" s="8"/>
      <c r="S373" s="8"/>
      <c r="T373" s="8"/>
      <c r="U373" s="8"/>
      <c r="V373" s="8"/>
      <c r="W373" s="8"/>
      <c r="X373" s="8"/>
      <c r="Y373" s="8"/>
    </row>
    <row r="374" spans="1:25" x14ac:dyDescent="0.2">
      <c r="A374" s="49"/>
      <c r="B374" s="9"/>
      <c r="C374" s="8"/>
      <c r="D374" s="8"/>
      <c r="E374" s="8"/>
      <c r="F374" s="8"/>
      <c r="G374" s="8"/>
      <c r="H374" s="8"/>
      <c r="I374" s="8"/>
      <c r="J374" s="8"/>
      <c r="K374" s="8"/>
      <c r="L374" s="8"/>
      <c r="M374" s="8"/>
      <c r="N374" s="8"/>
      <c r="O374" s="8"/>
      <c r="P374" s="8"/>
      <c r="Q374" s="8"/>
      <c r="R374" s="8"/>
      <c r="S374" s="8"/>
      <c r="T374" s="8"/>
      <c r="U374" s="8"/>
      <c r="V374" s="8"/>
      <c r="W374" s="8"/>
      <c r="X374" s="8"/>
      <c r="Y374" s="8"/>
    </row>
    <row r="375" spans="1:25" x14ac:dyDescent="0.2">
      <c r="A375" s="49"/>
      <c r="B375" s="9"/>
      <c r="C375" s="8"/>
      <c r="D375" s="8"/>
      <c r="E375" s="8"/>
      <c r="F375" s="8"/>
      <c r="G375" s="8"/>
      <c r="H375" s="8"/>
      <c r="I375" s="8"/>
      <c r="J375" s="8"/>
      <c r="K375" s="8"/>
      <c r="L375" s="8"/>
      <c r="M375" s="8"/>
      <c r="N375" s="8"/>
      <c r="O375" s="8"/>
      <c r="P375" s="8"/>
      <c r="Q375" s="8"/>
      <c r="R375" s="8"/>
      <c r="S375" s="8"/>
      <c r="T375" s="8"/>
      <c r="U375" s="8"/>
      <c r="V375" s="8"/>
      <c r="W375" s="8"/>
      <c r="X375" s="8"/>
      <c r="Y375" s="8"/>
    </row>
    <row r="376" spans="1:25" x14ac:dyDescent="0.2">
      <c r="A376" s="49"/>
      <c r="B376" s="9"/>
      <c r="C376" s="8"/>
      <c r="D376" s="8"/>
      <c r="E376" s="8"/>
      <c r="F376" s="8"/>
      <c r="G376" s="8"/>
      <c r="H376" s="8"/>
      <c r="I376" s="8"/>
      <c r="J376" s="8"/>
      <c r="K376" s="8"/>
      <c r="L376" s="8"/>
      <c r="M376" s="8"/>
      <c r="N376" s="8"/>
      <c r="O376" s="8"/>
      <c r="P376" s="8"/>
      <c r="Q376" s="8"/>
      <c r="R376" s="8"/>
      <c r="S376" s="8"/>
      <c r="T376" s="8"/>
      <c r="U376" s="8"/>
      <c r="V376" s="8"/>
      <c r="W376" s="8"/>
      <c r="X376" s="8"/>
      <c r="Y376" s="8"/>
    </row>
    <row r="377" spans="1:25" x14ac:dyDescent="0.2">
      <c r="A377" s="49"/>
      <c r="B377" s="9"/>
      <c r="C377" s="8"/>
      <c r="D377" s="8"/>
      <c r="E377" s="8"/>
      <c r="F377" s="8"/>
      <c r="G377" s="8"/>
      <c r="H377" s="8"/>
      <c r="I377" s="8"/>
      <c r="J377" s="8"/>
      <c r="K377" s="8"/>
      <c r="L377" s="8"/>
      <c r="M377" s="8"/>
      <c r="N377" s="8"/>
      <c r="O377" s="8"/>
      <c r="P377" s="8"/>
      <c r="Q377" s="8"/>
      <c r="R377" s="8"/>
      <c r="S377" s="8"/>
      <c r="T377" s="8"/>
      <c r="U377" s="8"/>
      <c r="V377" s="8"/>
      <c r="W377" s="8"/>
      <c r="X377" s="8"/>
      <c r="Y377" s="8"/>
    </row>
    <row r="378" spans="1:25" x14ac:dyDescent="0.2">
      <c r="A378" s="49"/>
      <c r="B378" s="9"/>
      <c r="C378" s="8"/>
      <c r="D378" s="8"/>
      <c r="E378" s="8"/>
      <c r="F378" s="8"/>
      <c r="G378" s="8"/>
      <c r="H378" s="8"/>
      <c r="I378" s="8"/>
      <c r="J378" s="8"/>
      <c r="K378" s="8"/>
      <c r="L378" s="8"/>
      <c r="M378" s="8"/>
      <c r="N378" s="8"/>
      <c r="O378" s="8"/>
      <c r="P378" s="8"/>
      <c r="Q378" s="8"/>
      <c r="R378" s="8"/>
      <c r="S378" s="8"/>
      <c r="T378" s="8"/>
      <c r="U378" s="8"/>
      <c r="V378" s="8"/>
      <c r="W378" s="8"/>
      <c r="X378" s="8"/>
      <c r="Y378" s="8"/>
    </row>
    <row r="379" spans="1:25" x14ac:dyDescent="0.2">
      <c r="A379" s="49"/>
      <c r="B379" s="9"/>
      <c r="C379" s="8"/>
      <c r="D379" s="8"/>
      <c r="E379" s="8"/>
      <c r="F379" s="8"/>
      <c r="G379" s="8"/>
      <c r="H379" s="8"/>
      <c r="I379" s="8"/>
      <c r="J379" s="8"/>
      <c r="K379" s="8"/>
      <c r="L379" s="8"/>
      <c r="M379" s="8"/>
      <c r="N379" s="8"/>
      <c r="O379" s="8"/>
      <c r="P379" s="8"/>
      <c r="Q379" s="8"/>
      <c r="R379" s="8"/>
      <c r="S379" s="8"/>
      <c r="T379" s="8"/>
      <c r="U379" s="8"/>
      <c r="V379" s="8"/>
      <c r="W379" s="8"/>
      <c r="X379" s="8"/>
      <c r="Y379" s="8"/>
    </row>
    <row r="380" spans="1:25" x14ac:dyDescent="0.2">
      <c r="A380" s="49"/>
      <c r="B380" s="9"/>
      <c r="C380" s="8"/>
      <c r="D380" s="8"/>
      <c r="E380" s="8"/>
      <c r="F380" s="8"/>
      <c r="G380" s="8"/>
      <c r="H380" s="8"/>
      <c r="I380" s="8"/>
      <c r="J380" s="8"/>
      <c r="K380" s="8"/>
      <c r="L380" s="8"/>
      <c r="M380" s="8"/>
      <c r="N380" s="8"/>
      <c r="O380" s="8"/>
      <c r="P380" s="8"/>
      <c r="Q380" s="8"/>
      <c r="R380" s="8"/>
      <c r="S380" s="8"/>
      <c r="T380" s="8"/>
      <c r="U380" s="8"/>
      <c r="V380" s="8"/>
      <c r="W380" s="8"/>
      <c r="X380" s="8"/>
      <c r="Y380" s="8"/>
    </row>
    <row r="381" spans="1:25" x14ac:dyDescent="0.2">
      <c r="A381" s="49"/>
      <c r="B381" s="9"/>
      <c r="C381" s="8"/>
      <c r="D381" s="8"/>
      <c r="E381" s="8"/>
      <c r="F381" s="8"/>
      <c r="G381" s="8"/>
      <c r="H381" s="8"/>
      <c r="I381" s="8"/>
      <c r="J381" s="8"/>
      <c r="K381" s="8"/>
      <c r="L381" s="8"/>
      <c r="M381" s="8"/>
      <c r="N381" s="8"/>
      <c r="O381" s="8"/>
      <c r="P381" s="8"/>
      <c r="Q381" s="8"/>
      <c r="R381" s="8"/>
      <c r="S381" s="8"/>
      <c r="T381" s="8"/>
      <c r="U381" s="8"/>
      <c r="V381" s="8"/>
      <c r="W381" s="8"/>
      <c r="X381" s="8"/>
      <c r="Y381" s="8"/>
    </row>
    <row r="382" spans="1:25" x14ac:dyDescent="0.2">
      <c r="A382" s="49"/>
      <c r="B382" s="9"/>
      <c r="C382" s="8"/>
      <c r="D382" s="8"/>
      <c r="E382" s="8"/>
      <c r="F382" s="8"/>
      <c r="G382" s="8"/>
      <c r="H382" s="8"/>
      <c r="I382" s="8"/>
      <c r="J382" s="8"/>
      <c r="K382" s="8"/>
      <c r="L382" s="8"/>
      <c r="M382" s="8"/>
      <c r="N382" s="8"/>
      <c r="O382" s="8"/>
      <c r="P382" s="8"/>
      <c r="Q382" s="8"/>
      <c r="R382" s="8"/>
      <c r="S382" s="8"/>
      <c r="T382" s="8"/>
      <c r="U382" s="8"/>
      <c r="V382" s="8"/>
      <c r="W382" s="8"/>
      <c r="X382" s="8"/>
      <c r="Y382" s="8"/>
    </row>
    <row r="383" spans="1:25" x14ac:dyDescent="0.2">
      <c r="A383" s="49"/>
      <c r="B383" s="9"/>
      <c r="C383" s="8"/>
      <c r="D383" s="8"/>
      <c r="E383" s="8"/>
      <c r="F383" s="8"/>
      <c r="G383" s="8"/>
      <c r="H383" s="8"/>
      <c r="I383" s="8"/>
      <c r="J383" s="8"/>
      <c r="K383" s="8"/>
      <c r="L383" s="8"/>
      <c r="M383" s="8"/>
      <c r="N383" s="8"/>
      <c r="O383" s="8"/>
      <c r="P383" s="8"/>
      <c r="Q383" s="8"/>
      <c r="R383" s="8"/>
      <c r="S383" s="8"/>
      <c r="T383" s="8"/>
      <c r="U383" s="8"/>
      <c r="V383" s="8"/>
      <c r="W383" s="8"/>
      <c r="X383" s="8"/>
      <c r="Y383" s="8"/>
    </row>
    <row r="384" spans="1:25" x14ac:dyDescent="0.2">
      <c r="A384" s="49"/>
      <c r="B384" s="9"/>
      <c r="C384" s="8"/>
      <c r="D384" s="8"/>
      <c r="E384" s="8"/>
      <c r="F384" s="8"/>
      <c r="G384" s="8"/>
      <c r="H384" s="8"/>
      <c r="I384" s="8"/>
      <c r="J384" s="8"/>
      <c r="K384" s="8"/>
      <c r="L384" s="8"/>
      <c r="M384" s="8"/>
      <c r="N384" s="8"/>
      <c r="O384" s="8"/>
      <c r="P384" s="8"/>
      <c r="Q384" s="8"/>
      <c r="R384" s="8"/>
      <c r="S384" s="8"/>
      <c r="T384" s="8"/>
      <c r="U384" s="8"/>
      <c r="V384" s="8"/>
      <c r="W384" s="8"/>
      <c r="X384" s="8"/>
      <c r="Y384" s="8"/>
    </row>
    <row r="385" spans="1:25" x14ac:dyDescent="0.2">
      <c r="A385" s="49"/>
      <c r="B385" s="9"/>
      <c r="C385" s="8"/>
      <c r="D385" s="8"/>
      <c r="E385" s="8"/>
      <c r="F385" s="8"/>
      <c r="G385" s="8"/>
      <c r="H385" s="8"/>
      <c r="I385" s="8"/>
      <c r="J385" s="8"/>
      <c r="K385" s="8"/>
      <c r="L385" s="8"/>
      <c r="M385" s="8"/>
      <c r="N385" s="8"/>
      <c r="O385" s="8"/>
      <c r="P385" s="8"/>
      <c r="Q385" s="8"/>
      <c r="R385" s="8"/>
      <c r="S385" s="8"/>
      <c r="T385" s="8"/>
      <c r="U385" s="8"/>
      <c r="V385" s="8"/>
      <c r="W385" s="8"/>
      <c r="X385" s="8"/>
      <c r="Y385" s="8"/>
    </row>
    <row r="386" spans="1:25" x14ac:dyDescent="0.2">
      <c r="A386" s="49"/>
      <c r="B386" s="9"/>
      <c r="C386" s="8"/>
      <c r="D386" s="8"/>
      <c r="E386" s="8"/>
      <c r="F386" s="8"/>
      <c r="G386" s="8"/>
      <c r="H386" s="8"/>
      <c r="I386" s="8"/>
      <c r="J386" s="8"/>
      <c r="K386" s="8"/>
      <c r="L386" s="8"/>
      <c r="M386" s="8"/>
      <c r="N386" s="8"/>
      <c r="O386" s="8"/>
      <c r="P386" s="8"/>
      <c r="Q386" s="8"/>
      <c r="R386" s="8"/>
      <c r="S386" s="8"/>
      <c r="T386" s="8"/>
      <c r="U386" s="8"/>
      <c r="V386" s="8"/>
      <c r="W386" s="8"/>
      <c r="X386" s="8"/>
      <c r="Y386" s="8"/>
    </row>
    <row r="387" spans="1:25" x14ac:dyDescent="0.2">
      <c r="A387" s="49"/>
      <c r="B387" s="9"/>
      <c r="C387" s="8"/>
      <c r="D387" s="8"/>
      <c r="E387" s="8"/>
      <c r="F387" s="8"/>
      <c r="G387" s="8"/>
      <c r="H387" s="8"/>
      <c r="I387" s="8"/>
      <c r="J387" s="8"/>
      <c r="K387" s="8"/>
      <c r="L387" s="8"/>
      <c r="M387" s="8"/>
      <c r="N387" s="8"/>
      <c r="O387" s="8"/>
      <c r="P387" s="8"/>
      <c r="Q387" s="8"/>
      <c r="R387" s="8"/>
      <c r="S387" s="8"/>
      <c r="T387" s="8"/>
      <c r="U387" s="8"/>
      <c r="V387" s="8"/>
      <c r="W387" s="8"/>
      <c r="X387" s="8"/>
      <c r="Y387" s="8"/>
    </row>
    <row r="388" spans="1:25" x14ac:dyDescent="0.2">
      <c r="A388" s="49"/>
      <c r="B388" s="9"/>
      <c r="C388" s="8"/>
      <c r="D388" s="8"/>
      <c r="E388" s="8"/>
      <c r="F388" s="8"/>
      <c r="G388" s="8"/>
      <c r="H388" s="8"/>
      <c r="I388" s="8"/>
      <c r="J388" s="8"/>
      <c r="K388" s="8"/>
      <c r="L388" s="8"/>
      <c r="M388" s="8"/>
      <c r="N388" s="8"/>
      <c r="O388" s="8"/>
      <c r="P388" s="8"/>
      <c r="Q388" s="8"/>
      <c r="R388" s="8"/>
      <c r="S388" s="8"/>
      <c r="T388" s="8"/>
      <c r="U388" s="8"/>
      <c r="V388" s="8"/>
      <c r="W388" s="8"/>
      <c r="X388" s="8"/>
      <c r="Y388" s="8"/>
    </row>
    <row r="389" spans="1:25" x14ac:dyDescent="0.2">
      <c r="A389" s="49"/>
      <c r="B389" s="9"/>
      <c r="C389" s="8"/>
      <c r="D389" s="8"/>
      <c r="E389" s="8"/>
      <c r="F389" s="8"/>
      <c r="G389" s="8"/>
      <c r="H389" s="8"/>
      <c r="I389" s="8"/>
      <c r="J389" s="8"/>
      <c r="K389" s="8"/>
      <c r="L389" s="8"/>
      <c r="M389" s="8"/>
      <c r="N389" s="8"/>
      <c r="O389" s="8"/>
      <c r="P389" s="8"/>
      <c r="Q389" s="8"/>
      <c r="R389" s="8"/>
      <c r="S389" s="8"/>
      <c r="T389" s="8"/>
      <c r="U389" s="8"/>
      <c r="V389" s="8"/>
      <c r="W389" s="8"/>
      <c r="X389" s="8"/>
      <c r="Y389" s="8"/>
    </row>
    <row r="390" spans="1:25" x14ac:dyDescent="0.2">
      <c r="A390" s="49"/>
      <c r="B390" s="9"/>
      <c r="C390" s="8"/>
      <c r="D390" s="8"/>
      <c r="E390" s="8"/>
      <c r="F390" s="8"/>
      <c r="G390" s="8"/>
      <c r="H390" s="8"/>
      <c r="I390" s="8"/>
      <c r="J390" s="8"/>
      <c r="K390" s="8"/>
      <c r="L390" s="8"/>
      <c r="M390" s="8"/>
      <c r="N390" s="8"/>
      <c r="O390" s="8"/>
      <c r="P390" s="8"/>
      <c r="Q390" s="8"/>
      <c r="R390" s="8"/>
      <c r="S390" s="8"/>
      <c r="T390" s="8"/>
      <c r="U390" s="8"/>
      <c r="V390" s="8"/>
      <c r="W390" s="8"/>
      <c r="X390" s="8"/>
      <c r="Y390" s="8"/>
    </row>
    <row r="391" spans="1:25" x14ac:dyDescent="0.2">
      <c r="A391" s="49"/>
      <c r="B391" s="9"/>
      <c r="C391" s="8"/>
      <c r="D391" s="8"/>
      <c r="E391" s="8"/>
      <c r="F391" s="8"/>
      <c r="G391" s="8"/>
      <c r="H391" s="8"/>
      <c r="I391" s="8"/>
      <c r="J391" s="8"/>
      <c r="K391" s="8"/>
      <c r="L391" s="8"/>
      <c r="M391" s="8"/>
      <c r="N391" s="8"/>
      <c r="O391" s="8"/>
      <c r="P391" s="8"/>
      <c r="Q391" s="8"/>
      <c r="R391" s="8"/>
      <c r="S391" s="8"/>
      <c r="T391" s="8"/>
      <c r="U391" s="8"/>
      <c r="V391" s="8"/>
      <c r="W391" s="8"/>
      <c r="X391" s="8"/>
      <c r="Y391" s="8"/>
    </row>
    <row r="392" spans="1:25" x14ac:dyDescent="0.2">
      <c r="A392" s="49"/>
      <c r="B392" s="9"/>
      <c r="C392" s="8"/>
      <c r="D392" s="8"/>
      <c r="E392" s="8"/>
      <c r="F392" s="8"/>
      <c r="G392" s="8"/>
      <c r="H392" s="8"/>
      <c r="I392" s="8"/>
      <c r="J392" s="8"/>
      <c r="K392" s="8"/>
      <c r="L392" s="8"/>
      <c r="M392" s="8"/>
      <c r="N392" s="8"/>
      <c r="O392" s="8"/>
      <c r="P392" s="8"/>
      <c r="Q392" s="8"/>
      <c r="R392" s="8"/>
      <c r="S392" s="8"/>
      <c r="T392" s="8"/>
      <c r="U392" s="8"/>
      <c r="V392" s="8"/>
      <c r="W392" s="8"/>
      <c r="X392" s="8"/>
      <c r="Y392" s="8"/>
    </row>
    <row r="393" spans="1:25" x14ac:dyDescent="0.2">
      <c r="A393" s="49"/>
      <c r="B393" s="9"/>
      <c r="C393" s="8"/>
      <c r="D393" s="8"/>
      <c r="E393" s="8"/>
      <c r="F393" s="8"/>
      <c r="G393" s="8"/>
      <c r="H393" s="8"/>
      <c r="I393" s="8"/>
      <c r="J393" s="8"/>
      <c r="K393" s="8"/>
      <c r="L393" s="8"/>
      <c r="M393" s="8"/>
      <c r="N393" s="8"/>
      <c r="O393" s="8"/>
      <c r="P393" s="8"/>
      <c r="Q393" s="8"/>
      <c r="R393" s="8"/>
      <c r="S393" s="8"/>
      <c r="T393" s="8"/>
      <c r="U393" s="8"/>
      <c r="V393" s="8"/>
      <c r="W393" s="8"/>
      <c r="X393" s="8"/>
      <c r="Y393" s="8"/>
    </row>
    <row r="394" spans="1:25" x14ac:dyDescent="0.2">
      <c r="A394" s="49"/>
      <c r="B394" s="9"/>
      <c r="C394" s="8"/>
      <c r="D394" s="8"/>
      <c r="E394" s="8"/>
      <c r="F394" s="8"/>
      <c r="G394" s="8"/>
      <c r="H394" s="8"/>
      <c r="I394" s="8"/>
      <c r="J394" s="8"/>
      <c r="K394" s="8"/>
      <c r="L394" s="8"/>
      <c r="M394" s="8"/>
      <c r="N394" s="8"/>
      <c r="O394" s="8"/>
      <c r="P394" s="8"/>
      <c r="Q394" s="8"/>
      <c r="R394" s="8"/>
      <c r="S394" s="8"/>
      <c r="T394" s="8"/>
      <c r="U394" s="8"/>
      <c r="V394" s="8"/>
      <c r="W394" s="8"/>
      <c r="X394" s="8"/>
      <c r="Y394" s="8"/>
    </row>
    <row r="395" spans="1:25" x14ac:dyDescent="0.2">
      <c r="A395" s="49"/>
      <c r="B395" s="9"/>
      <c r="C395" s="8"/>
      <c r="D395" s="8"/>
      <c r="E395" s="8"/>
      <c r="F395" s="8"/>
      <c r="G395" s="8"/>
      <c r="H395" s="8"/>
      <c r="I395" s="8"/>
      <c r="J395" s="8"/>
      <c r="K395" s="8"/>
      <c r="L395" s="8"/>
      <c r="M395" s="8"/>
      <c r="N395" s="8"/>
      <c r="O395" s="8"/>
      <c r="P395" s="8"/>
      <c r="Q395" s="8"/>
      <c r="R395" s="8"/>
      <c r="S395" s="8"/>
      <c r="T395" s="8"/>
      <c r="U395" s="8"/>
      <c r="V395" s="8"/>
      <c r="W395" s="8"/>
      <c r="X395" s="8"/>
      <c r="Y395" s="8"/>
    </row>
    <row r="396" spans="1:25" x14ac:dyDescent="0.2">
      <c r="A396" s="49"/>
      <c r="B396" s="9"/>
      <c r="C396" s="8"/>
      <c r="D396" s="8"/>
      <c r="E396" s="8"/>
      <c r="F396" s="8"/>
      <c r="G396" s="8"/>
      <c r="H396" s="8"/>
      <c r="I396" s="8"/>
      <c r="J396" s="8"/>
      <c r="K396" s="8"/>
      <c r="L396" s="8"/>
      <c r="M396" s="8"/>
      <c r="N396" s="8"/>
      <c r="O396" s="8"/>
      <c r="P396" s="8"/>
      <c r="Q396" s="8"/>
      <c r="R396" s="8"/>
      <c r="S396" s="8"/>
      <c r="T396" s="8"/>
      <c r="U396" s="8"/>
      <c r="V396" s="8"/>
      <c r="W396" s="8"/>
      <c r="X396" s="8"/>
      <c r="Y396" s="8"/>
    </row>
    <row r="397" spans="1:25" x14ac:dyDescent="0.2">
      <c r="A397" s="49"/>
      <c r="B397" s="9"/>
      <c r="C397" s="8"/>
      <c r="D397" s="8"/>
      <c r="E397" s="8"/>
      <c r="F397" s="8"/>
      <c r="G397" s="8"/>
      <c r="H397" s="8"/>
      <c r="I397" s="8"/>
      <c r="J397" s="8"/>
      <c r="K397" s="8"/>
      <c r="L397" s="8"/>
      <c r="M397" s="8"/>
      <c r="N397" s="8"/>
      <c r="O397" s="8"/>
      <c r="P397" s="8"/>
      <c r="Q397" s="8"/>
      <c r="R397" s="8"/>
      <c r="S397" s="8"/>
      <c r="T397" s="8"/>
      <c r="U397" s="8"/>
      <c r="V397" s="8"/>
      <c r="W397" s="8"/>
      <c r="X397" s="8"/>
      <c r="Y397" s="8"/>
    </row>
    <row r="398" spans="1:25" x14ac:dyDescent="0.2">
      <c r="A398" s="49"/>
      <c r="B398" s="9"/>
      <c r="C398" s="8"/>
      <c r="D398" s="8"/>
      <c r="E398" s="8"/>
      <c r="F398" s="8"/>
      <c r="G398" s="8"/>
      <c r="H398" s="8"/>
      <c r="I398" s="8"/>
      <c r="J398" s="8"/>
      <c r="K398" s="8"/>
      <c r="L398" s="8"/>
      <c r="M398" s="8"/>
      <c r="N398" s="8"/>
      <c r="O398" s="8"/>
      <c r="P398" s="8"/>
      <c r="Q398" s="8"/>
      <c r="R398" s="8"/>
      <c r="S398" s="8"/>
      <c r="T398" s="8"/>
      <c r="U398" s="8"/>
      <c r="V398" s="8"/>
      <c r="W398" s="8"/>
      <c r="X398" s="8"/>
      <c r="Y398" s="8"/>
    </row>
    <row r="399" spans="1:25" x14ac:dyDescent="0.2">
      <c r="A399" s="49"/>
      <c r="B399" s="9"/>
      <c r="C399" s="8"/>
      <c r="D399" s="8"/>
      <c r="E399" s="8"/>
      <c r="F399" s="8"/>
      <c r="G399" s="8"/>
      <c r="H399" s="8"/>
      <c r="I399" s="8"/>
      <c r="J399" s="8"/>
      <c r="K399" s="8"/>
      <c r="L399" s="8"/>
      <c r="M399" s="8"/>
      <c r="N399" s="8"/>
      <c r="O399" s="8"/>
      <c r="P399" s="8"/>
      <c r="Q399" s="8"/>
      <c r="R399" s="8"/>
      <c r="S399" s="8"/>
      <c r="T399" s="8"/>
      <c r="U399" s="8"/>
      <c r="V399" s="8"/>
      <c r="W399" s="8"/>
      <c r="X399" s="8"/>
      <c r="Y399" s="8"/>
    </row>
    <row r="400" spans="1:25" x14ac:dyDescent="0.2">
      <c r="A400" s="49"/>
      <c r="B400" s="9"/>
      <c r="C400" s="8"/>
      <c r="D400" s="8"/>
      <c r="E400" s="8"/>
      <c r="F400" s="8"/>
      <c r="G400" s="8"/>
      <c r="H400" s="8"/>
      <c r="I400" s="8"/>
      <c r="J400" s="8"/>
      <c r="K400" s="8"/>
      <c r="L400" s="8"/>
      <c r="M400" s="8"/>
      <c r="N400" s="8"/>
      <c r="O400" s="8"/>
      <c r="P400" s="8"/>
      <c r="Q400" s="8"/>
      <c r="R400" s="8"/>
      <c r="S400" s="8"/>
      <c r="T400" s="8"/>
      <c r="U400" s="8"/>
      <c r="V400" s="8"/>
      <c r="W400" s="8"/>
      <c r="X400" s="8"/>
      <c r="Y400" s="8"/>
    </row>
    <row r="401" spans="1:25" x14ac:dyDescent="0.2">
      <c r="A401" s="49"/>
      <c r="B401" s="9"/>
      <c r="C401" s="8"/>
      <c r="D401" s="8"/>
      <c r="E401" s="8"/>
      <c r="F401" s="8"/>
      <c r="G401" s="8"/>
      <c r="H401" s="8"/>
      <c r="I401" s="8"/>
      <c r="J401" s="8"/>
      <c r="K401" s="8"/>
      <c r="L401" s="8"/>
      <c r="M401" s="8"/>
      <c r="N401" s="8"/>
      <c r="O401" s="8"/>
      <c r="P401" s="8"/>
      <c r="Q401" s="8"/>
      <c r="R401" s="8"/>
      <c r="S401" s="8"/>
      <c r="T401" s="8"/>
      <c r="U401" s="8"/>
      <c r="V401" s="8"/>
      <c r="W401" s="8"/>
      <c r="X401" s="8"/>
      <c r="Y401" s="8"/>
    </row>
    <row r="402" spans="1:25" x14ac:dyDescent="0.2">
      <c r="A402" s="49"/>
      <c r="B402" s="9"/>
      <c r="C402" s="8"/>
      <c r="D402" s="8"/>
      <c r="E402" s="8"/>
      <c r="F402" s="8"/>
      <c r="G402" s="8"/>
      <c r="H402" s="8"/>
      <c r="I402" s="8"/>
      <c r="J402" s="8"/>
      <c r="K402" s="8"/>
      <c r="L402" s="8"/>
      <c r="M402" s="8"/>
      <c r="N402" s="8"/>
      <c r="O402" s="8"/>
      <c r="P402" s="8"/>
      <c r="Q402" s="8"/>
      <c r="R402" s="8"/>
      <c r="S402" s="8"/>
      <c r="T402" s="8"/>
      <c r="U402" s="8"/>
      <c r="V402" s="8"/>
      <c r="W402" s="8"/>
      <c r="X402" s="8"/>
      <c r="Y402" s="8"/>
    </row>
    <row r="403" spans="1:25" x14ac:dyDescent="0.2">
      <c r="A403" s="49"/>
      <c r="B403" s="9"/>
      <c r="C403" s="8"/>
      <c r="D403" s="8"/>
      <c r="E403" s="8"/>
      <c r="F403" s="8"/>
      <c r="G403" s="8"/>
      <c r="H403" s="8"/>
      <c r="I403" s="8"/>
      <c r="J403" s="8"/>
      <c r="K403" s="8"/>
      <c r="L403" s="8"/>
      <c r="M403" s="8"/>
      <c r="N403" s="8"/>
      <c r="O403" s="8"/>
      <c r="P403" s="8"/>
      <c r="Q403" s="8"/>
      <c r="R403" s="8"/>
      <c r="S403" s="8"/>
      <c r="T403" s="8"/>
      <c r="U403" s="8"/>
      <c r="V403" s="8"/>
      <c r="W403" s="8"/>
      <c r="X403" s="8"/>
      <c r="Y403" s="8"/>
    </row>
    <row r="404" spans="1:25" x14ac:dyDescent="0.2">
      <c r="A404" s="49"/>
      <c r="B404" s="9"/>
      <c r="C404" s="8"/>
      <c r="D404" s="8"/>
      <c r="E404" s="8"/>
      <c r="F404" s="8"/>
      <c r="G404" s="8"/>
      <c r="H404" s="8"/>
      <c r="I404" s="8"/>
      <c r="J404" s="8"/>
      <c r="K404" s="8"/>
      <c r="L404" s="8"/>
      <c r="M404" s="8"/>
      <c r="N404" s="8"/>
      <c r="O404" s="8"/>
      <c r="P404" s="8"/>
      <c r="Q404" s="8"/>
      <c r="R404" s="8"/>
      <c r="S404" s="8"/>
      <c r="T404" s="8"/>
      <c r="U404" s="8"/>
      <c r="V404" s="8"/>
      <c r="W404" s="8"/>
      <c r="X404" s="8"/>
      <c r="Y404" s="8"/>
    </row>
    <row r="405" spans="1:25" x14ac:dyDescent="0.2">
      <c r="A405" s="49"/>
      <c r="B405" s="9"/>
      <c r="C405" s="8"/>
      <c r="D405" s="8"/>
      <c r="E405" s="8"/>
      <c r="F405" s="8"/>
      <c r="G405" s="8"/>
      <c r="H405" s="8"/>
      <c r="I405" s="8"/>
      <c r="J405" s="8"/>
      <c r="K405" s="8"/>
      <c r="L405" s="8"/>
      <c r="M405" s="8"/>
      <c r="N405" s="8"/>
      <c r="O405" s="8"/>
      <c r="P405" s="8"/>
      <c r="Q405" s="8"/>
      <c r="R405" s="8"/>
      <c r="S405" s="8"/>
      <c r="T405" s="8"/>
      <c r="U405" s="8"/>
      <c r="V405" s="8"/>
      <c r="W405" s="8"/>
      <c r="X405" s="8"/>
      <c r="Y405" s="8"/>
    </row>
    <row r="406" spans="1:25" x14ac:dyDescent="0.2">
      <c r="A406" s="49"/>
      <c r="B406" s="9"/>
      <c r="C406" s="8"/>
      <c r="D406" s="8"/>
      <c r="E406" s="8"/>
      <c r="F406" s="8"/>
      <c r="G406" s="8"/>
      <c r="H406" s="8"/>
      <c r="I406" s="8"/>
      <c r="J406" s="8"/>
      <c r="K406" s="8"/>
      <c r="L406" s="8"/>
      <c r="M406" s="8"/>
      <c r="N406" s="8"/>
      <c r="O406" s="8"/>
      <c r="P406" s="8"/>
      <c r="Q406" s="8"/>
      <c r="R406" s="8"/>
      <c r="S406" s="8"/>
      <c r="T406" s="8"/>
      <c r="U406" s="8"/>
      <c r="V406" s="8"/>
      <c r="W406" s="8"/>
      <c r="X406" s="8"/>
      <c r="Y406" s="8"/>
    </row>
    <row r="407" spans="1:25" x14ac:dyDescent="0.2">
      <c r="A407" s="49"/>
      <c r="B407" s="9"/>
      <c r="C407" s="8"/>
      <c r="D407" s="8"/>
      <c r="E407" s="8"/>
      <c r="F407" s="8"/>
      <c r="G407" s="8"/>
      <c r="H407" s="8"/>
      <c r="I407" s="8"/>
      <c r="J407" s="8"/>
      <c r="K407" s="8"/>
      <c r="L407" s="8"/>
      <c r="M407" s="8"/>
      <c r="N407" s="8"/>
      <c r="O407" s="8"/>
      <c r="P407" s="8"/>
      <c r="Q407" s="8"/>
      <c r="R407" s="8"/>
      <c r="S407" s="8"/>
      <c r="T407" s="8"/>
      <c r="U407" s="8"/>
      <c r="V407" s="8"/>
      <c r="W407" s="8"/>
      <c r="X407" s="8"/>
      <c r="Y407" s="8"/>
    </row>
    <row r="408" spans="1:25" x14ac:dyDescent="0.2">
      <c r="A408" s="49"/>
      <c r="B408" s="9"/>
      <c r="C408" s="8"/>
      <c r="D408" s="8"/>
      <c r="E408" s="8"/>
      <c r="F408" s="8"/>
      <c r="G408" s="8"/>
      <c r="H408" s="8"/>
      <c r="I408" s="8"/>
      <c r="J408" s="8"/>
      <c r="K408" s="8"/>
      <c r="L408" s="8"/>
      <c r="M408" s="8"/>
      <c r="N408" s="8"/>
      <c r="O408" s="8"/>
      <c r="P408" s="8"/>
      <c r="Q408" s="8"/>
      <c r="R408" s="8"/>
      <c r="S408" s="8"/>
      <c r="T408" s="8"/>
      <c r="U408" s="8"/>
      <c r="V408" s="8"/>
      <c r="W408" s="8"/>
      <c r="X408" s="8"/>
      <c r="Y408" s="8"/>
    </row>
    <row r="409" spans="1:25" x14ac:dyDescent="0.2">
      <c r="A409" s="49"/>
      <c r="B409" s="9"/>
      <c r="C409" s="8"/>
      <c r="D409" s="8"/>
      <c r="E409" s="8"/>
      <c r="F409" s="8"/>
      <c r="G409" s="8"/>
      <c r="H409" s="8"/>
      <c r="I409" s="8"/>
      <c r="J409" s="8"/>
      <c r="K409" s="8"/>
      <c r="L409" s="8"/>
      <c r="M409" s="8"/>
      <c r="N409" s="8"/>
      <c r="O409" s="8"/>
      <c r="P409" s="8"/>
      <c r="Q409" s="8"/>
      <c r="R409" s="8"/>
      <c r="S409" s="8"/>
      <c r="T409" s="8"/>
      <c r="U409" s="8"/>
      <c r="V409" s="8"/>
      <c r="W409" s="8"/>
      <c r="X409" s="8"/>
      <c r="Y409" s="8"/>
    </row>
    <row r="410" spans="1:25" x14ac:dyDescent="0.2">
      <c r="A410" s="49"/>
      <c r="B410" s="9"/>
      <c r="C410" s="8"/>
      <c r="D410" s="8"/>
      <c r="E410" s="8"/>
      <c r="F410" s="8"/>
      <c r="G410" s="8"/>
      <c r="H410" s="8"/>
      <c r="I410" s="8"/>
      <c r="J410" s="8"/>
      <c r="K410" s="8"/>
      <c r="L410" s="8"/>
      <c r="M410" s="8"/>
      <c r="N410" s="8"/>
      <c r="O410" s="8"/>
      <c r="P410" s="8"/>
      <c r="Q410" s="8"/>
      <c r="R410" s="8"/>
      <c r="S410" s="8"/>
      <c r="T410" s="8"/>
      <c r="U410" s="8"/>
      <c r="V410" s="8"/>
      <c r="W410" s="8"/>
      <c r="X410" s="8"/>
      <c r="Y410" s="8"/>
    </row>
    <row r="411" spans="1:25" x14ac:dyDescent="0.2">
      <c r="A411" s="49"/>
      <c r="B411" s="9"/>
      <c r="C411" s="8"/>
      <c r="D411" s="8"/>
      <c r="E411" s="8"/>
      <c r="F411" s="8"/>
      <c r="G411" s="8"/>
      <c r="H411" s="8"/>
      <c r="I411" s="8"/>
      <c r="J411" s="8"/>
      <c r="K411" s="8"/>
      <c r="L411" s="8"/>
      <c r="M411" s="8"/>
      <c r="N411" s="8"/>
      <c r="O411" s="8"/>
      <c r="P411" s="8"/>
      <c r="Q411" s="8"/>
      <c r="R411" s="8"/>
      <c r="S411" s="8"/>
      <c r="T411" s="8"/>
      <c r="U411" s="8"/>
      <c r="V411" s="8"/>
      <c r="W411" s="8"/>
      <c r="X411" s="8"/>
      <c r="Y411" s="8"/>
    </row>
    <row r="412" spans="1:25" x14ac:dyDescent="0.2">
      <c r="A412" s="49"/>
      <c r="B412" s="9"/>
      <c r="C412" s="8"/>
      <c r="D412" s="8"/>
      <c r="E412" s="8"/>
      <c r="F412" s="8"/>
      <c r="G412" s="8"/>
      <c r="H412" s="8"/>
      <c r="I412" s="8"/>
      <c r="J412" s="8"/>
      <c r="K412" s="8"/>
      <c r="L412" s="8"/>
      <c r="M412" s="8"/>
      <c r="N412" s="8"/>
      <c r="O412" s="8"/>
      <c r="P412" s="8"/>
      <c r="Q412" s="8"/>
      <c r="R412" s="8"/>
      <c r="S412" s="8"/>
      <c r="T412" s="8"/>
      <c r="U412" s="8"/>
      <c r="V412" s="8"/>
      <c r="W412" s="8"/>
      <c r="X412" s="8"/>
      <c r="Y412" s="8"/>
    </row>
    <row r="413" spans="1:25" x14ac:dyDescent="0.2">
      <c r="A413" s="49"/>
      <c r="B413" s="9"/>
      <c r="C413" s="8"/>
      <c r="D413" s="8"/>
      <c r="E413" s="8"/>
      <c r="F413" s="8"/>
      <c r="G413" s="8"/>
      <c r="H413" s="8"/>
      <c r="I413" s="8"/>
      <c r="J413" s="8"/>
      <c r="K413" s="8"/>
      <c r="L413" s="8"/>
      <c r="M413" s="8"/>
      <c r="N413" s="8"/>
      <c r="O413" s="8"/>
      <c r="P413" s="8"/>
      <c r="Q413" s="8"/>
      <c r="R413" s="8"/>
      <c r="S413" s="8"/>
      <c r="T413" s="8"/>
      <c r="U413" s="8"/>
      <c r="V413" s="8"/>
      <c r="W413" s="8"/>
      <c r="X413" s="8"/>
      <c r="Y413" s="8"/>
    </row>
    <row r="414" spans="1:25" x14ac:dyDescent="0.2">
      <c r="A414" s="49"/>
      <c r="B414" s="9"/>
      <c r="C414" s="8"/>
      <c r="D414" s="8"/>
      <c r="E414" s="8"/>
      <c r="F414" s="8"/>
      <c r="G414" s="8"/>
      <c r="H414" s="8"/>
      <c r="I414" s="8"/>
      <c r="J414" s="8"/>
      <c r="K414" s="8"/>
      <c r="L414" s="8"/>
      <c r="M414" s="8"/>
      <c r="N414" s="8"/>
      <c r="O414" s="8"/>
      <c r="P414" s="8"/>
      <c r="Q414" s="8"/>
      <c r="R414" s="8"/>
      <c r="S414" s="8"/>
      <c r="T414" s="8"/>
      <c r="U414" s="8"/>
      <c r="V414" s="8"/>
      <c r="W414" s="8"/>
      <c r="X414" s="8"/>
      <c r="Y414" s="8"/>
    </row>
    <row r="415" spans="1:25" x14ac:dyDescent="0.2">
      <c r="A415" s="49"/>
      <c r="B415" s="9"/>
      <c r="C415" s="8"/>
      <c r="D415" s="8"/>
      <c r="E415" s="8"/>
      <c r="F415" s="8"/>
      <c r="G415" s="8"/>
      <c r="H415" s="8"/>
      <c r="I415" s="8"/>
      <c r="J415" s="8"/>
      <c r="K415" s="8"/>
      <c r="L415" s="8"/>
      <c r="M415" s="8"/>
      <c r="N415" s="8"/>
      <c r="O415" s="8"/>
      <c r="P415" s="8"/>
      <c r="Q415" s="8"/>
      <c r="R415" s="8"/>
      <c r="S415" s="8"/>
      <c r="T415" s="8"/>
      <c r="U415" s="8"/>
      <c r="V415" s="8"/>
      <c r="W415" s="8"/>
      <c r="X415" s="8"/>
      <c r="Y415" s="8"/>
    </row>
    <row r="416" spans="1:25" x14ac:dyDescent="0.2">
      <c r="A416" s="49"/>
      <c r="B416" s="9"/>
      <c r="C416" s="8"/>
      <c r="D416" s="8"/>
      <c r="E416" s="8"/>
      <c r="F416" s="8"/>
      <c r="G416" s="8"/>
      <c r="H416" s="8"/>
      <c r="I416" s="8"/>
      <c r="J416" s="8"/>
      <c r="K416" s="8"/>
      <c r="L416" s="8"/>
      <c r="M416" s="8"/>
      <c r="N416" s="8"/>
      <c r="O416" s="8"/>
      <c r="P416" s="8"/>
      <c r="Q416" s="8"/>
      <c r="R416" s="8"/>
      <c r="S416" s="8"/>
      <c r="T416" s="8"/>
      <c r="U416" s="8"/>
      <c r="V416" s="8"/>
      <c r="W416" s="8"/>
      <c r="X416" s="8"/>
      <c r="Y416" s="8"/>
    </row>
    <row r="417" spans="1:25" x14ac:dyDescent="0.2">
      <c r="A417" s="49"/>
      <c r="B417" s="9"/>
      <c r="C417" s="8"/>
      <c r="D417" s="8"/>
      <c r="E417" s="8"/>
      <c r="F417" s="8"/>
      <c r="G417" s="8"/>
      <c r="H417" s="8"/>
      <c r="I417" s="8"/>
      <c r="J417" s="8"/>
      <c r="K417" s="8"/>
      <c r="L417" s="8"/>
      <c r="M417" s="8"/>
      <c r="N417" s="8"/>
      <c r="O417" s="8"/>
      <c r="P417" s="8"/>
      <c r="Q417" s="8"/>
      <c r="R417" s="8"/>
      <c r="S417" s="8"/>
      <c r="T417" s="8"/>
      <c r="U417" s="8"/>
      <c r="V417" s="8"/>
      <c r="W417" s="8"/>
      <c r="X417" s="8"/>
      <c r="Y417" s="8"/>
    </row>
    <row r="418" spans="1:25" x14ac:dyDescent="0.2">
      <c r="A418" s="49"/>
      <c r="B418" s="9"/>
      <c r="C418" s="8"/>
      <c r="D418" s="8"/>
      <c r="E418" s="8"/>
      <c r="F418" s="8"/>
      <c r="G418" s="8"/>
      <c r="H418" s="8"/>
      <c r="I418" s="8"/>
      <c r="J418" s="8"/>
      <c r="K418" s="8"/>
      <c r="L418" s="8"/>
      <c r="M418" s="8"/>
      <c r="N418" s="8"/>
      <c r="O418" s="8"/>
      <c r="P418" s="8"/>
      <c r="Q418" s="8"/>
      <c r="R418" s="8"/>
      <c r="S418" s="8"/>
      <c r="T418" s="8"/>
      <c r="U418" s="8"/>
      <c r="V418" s="8"/>
      <c r="W418" s="8"/>
      <c r="X418" s="8"/>
      <c r="Y418" s="8"/>
    </row>
    <row r="419" spans="1:25" x14ac:dyDescent="0.2">
      <c r="A419" s="49"/>
      <c r="B419" s="9"/>
      <c r="C419" s="8"/>
      <c r="D419" s="8"/>
      <c r="E419" s="8"/>
      <c r="F419" s="8"/>
      <c r="G419" s="8"/>
      <c r="H419" s="8"/>
      <c r="I419" s="8"/>
      <c r="J419" s="8"/>
      <c r="K419" s="8"/>
      <c r="L419" s="8"/>
      <c r="M419" s="8"/>
      <c r="N419" s="8"/>
      <c r="O419" s="8"/>
      <c r="P419" s="8"/>
      <c r="Q419" s="8"/>
      <c r="R419" s="8"/>
      <c r="S419" s="8"/>
      <c r="T419" s="8"/>
      <c r="U419" s="8"/>
      <c r="V419" s="8"/>
      <c r="W419" s="8"/>
      <c r="X419" s="8"/>
      <c r="Y419" s="8"/>
    </row>
    <row r="420" spans="1:25" x14ac:dyDescent="0.2">
      <c r="A420" s="49"/>
      <c r="B420" s="9"/>
      <c r="C420" s="8"/>
      <c r="D420" s="8"/>
      <c r="E420" s="8"/>
      <c r="F420" s="8"/>
      <c r="G420" s="8"/>
      <c r="H420" s="8"/>
      <c r="I420" s="8"/>
      <c r="J420" s="8"/>
      <c r="K420" s="8"/>
      <c r="L420" s="8"/>
      <c r="M420" s="8"/>
      <c r="N420" s="8"/>
      <c r="O420" s="8"/>
      <c r="P420" s="8"/>
      <c r="Q420" s="8"/>
      <c r="R420" s="8"/>
      <c r="S420" s="8"/>
      <c r="T420" s="8"/>
      <c r="U420" s="8"/>
      <c r="V420" s="8"/>
      <c r="W420" s="8"/>
      <c r="X420" s="8"/>
      <c r="Y420" s="8"/>
    </row>
    <row r="421" spans="1:25" x14ac:dyDescent="0.2">
      <c r="A421" s="49"/>
      <c r="B421" s="9"/>
      <c r="C421" s="8"/>
      <c r="D421" s="8"/>
      <c r="E421" s="8"/>
      <c r="F421" s="8"/>
      <c r="G421" s="8"/>
      <c r="H421" s="8"/>
      <c r="I421" s="8"/>
      <c r="J421" s="8"/>
      <c r="K421" s="8"/>
      <c r="L421" s="8"/>
      <c r="M421" s="8"/>
      <c r="N421" s="8"/>
      <c r="O421" s="8"/>
      <c r="P421" s="8"/>
      <c r="Q421" s="8"/>
      <c r="R421" s="8"/>
      <c r="S421" s="8"/>
      <c r="T421" s="8"/>
      <c r="U421" s="8"/>
      <c r="V421" s="8"/>
      <c r="W421" s="8"/>
      <c r="X421" s="8"/>
      <c r="Y421" s="8"/>
    </row>
    <row r="422" spans="1:25" x14ac:dyDescent="0.2">
      <c r="A422" s="49"/>
      <c r="B422" s="9"/>
      <c r="C422" s="8"/>
      <c r="D422" s="8"/>
      <c r="E422" s="8"/>
      <c r="F422" s="8"/>
      <c r="G422" s="8"/>
      <c r="H422" s="8"/>
      <c r="I422" s="8"/>
      <c r="J422" s="8"/>
      <c r="K422" s="8"/>
      <c r="L422" s="8"/>
      <c r="M422" s="8"/>
      <c r="N422" s="8"/>
      <c r="O422" s="8"/>
      <c r="P422" s="8"/>
      <c r="Q422" s="8"/>
      <c r="R422" s="8"/>
      <c r="S422" s="8"/>
      <c r="T422" s="8"/>
      <c r="U422" s="8"/>
      <c r="V422" s="8"/>
      <c r="W422" s="8"/>
      <c r="X422" s="8"/>
      <c r="Y422" s="8"/>
    </row>
    <row r="423" spans="1:25" x14ac:dyDescent="0.2">
      <c r="A423" s="49"/>
      <c r="B423" s="9"/>
      <c r="C423" s="8"/>
      <c r="D423" s="8"/>
      <c r="E423" s="8"/>
      <c r="F423" s="8"/>
      <c r="G423" s="8"/>
      <c r="H423" s="8"/>
      <c r="I423" s="8"/>
      <c r="J423" s="8"/>
      <c r="K423" s="8"/>
      <c r="L423" s="8"/>
      <c r="M423" s="8"/>
      <c r="N423" s="8"/>
      <c r="O423" s="8"/>
      <c r="P423" s="8"/>
      <c r="Q423" s="8"/>
      <c r="R423" s="8"/>
      <c r="S423" s="8"/>
      <c r="T423" s="8"/>
      <c r="U423" s="8"/>
      <c r="V423" s="8"/>
      <c r="W423" s="8"/>
      <c r="X423" s="8"/>
      <c r="Y423" s="8"/>
    </row>
    <row r="424" spans="1:25" x14ac:dyDescent="0.2">
      <c r="A424" s="49"/>
      <c r="B424" s="9"/>
      <c r="C424" s="8"/>
      <c r="D424" s="8"/>
      <c r="E424" s="8"/>
      <c r="F424" s="8"/>
      <c r="G424" s="8"/>
      <c r="H424" s="8"/>
      <c r="I424" s="8"/>
      <c r="J424" s="8"/>
      <c r="K424" s="8"/>
      <c r="L424" s="8"/>
      <c r="M424" s="8"/>
      <c r="N424" s="8"/>
      <c r="O424" s="8"/>
      <c r="P424" s="8"/>
      <c r="Q424" s="8"/>
      <c r="R424" s="8"/>
      <c r="S424" s="8"/>
      <c r="T424" s="8"/>
      <c r="U424" s="8"/>
      <c r="V424" s="8"/>
      <c r="W424" s="8"/>
      <c r="X424" s="8"/>
      <c r="Y424" s="8"/>
    </row>
    <row r="425" spans="1:25" x14ac:dyDescent="0.2">
      <c r="A425" s="49"/>
      <c r="B425" s="9"/>
      <c r="C425" s="8"/>
      <c r="D425" s="8"/>
      <c r="E425" s="8"/>
      <c r="F425" s="8"/>
      <c r="G425" s="8"/>
      <c r="H425" s="8"/>
      <c r="I425" s="8"/>
      <c r="J425" s="8"/>
      <c r="K425" s="8"/>
      <c r="L425" s="8"/>
      <c r="M425" s="8"/>
      <c r="N425" s="8"/>
      <c r="O425" s="8"/>
      <c r="P425" s="8"/>
      <c r="Q425" s="8"/>
      <c r="R425" s="8"/>
      <c r="S425" s="8"/>
      <c r="T425" s="8"/>
      <c r="U425" s="8"/>
      <c r="V425" s="8"/>
      <c r="W425" s="8"/>
      <c r="X425" s="8"/>
      <c r="Y425" s="8"/>
    </row>
    <row r="426" spans="1:25" x14ac:dyDescent="0.2">
      <c r="A426" s="49"/>
      <c r="B426" s="9"/>
      <c r="C426" s="8"/>
      <c r="D426" s="8"/>
      <c r="E426" s="8"/>
      <c r="F426" s="8"/>
      <c r="G426" s="8"/>
      <c r="H426" s="8"/>
      <c r="I426" s="8"/>
      <c r="J426" s="8"/>
      <c r="K426" s="8"/>
      <c r="L426" s="8"/>
      <c r="M426" s="8"/>
      <c r="N426" s="8"/>
      <c r="O426" s="8"/>
      <c r="P426" s="8"/>
      <c r="Q426" s="8"/>
      <c r="R426" s="8"/>
      <c r="S426" s="8"/>
      <c r="T426" s="8"/>
      <c r="U426" s="8"/>
      <c r="V426" s="8"/>
      <c r="W426" s="8"/>
      <c r="X426" s="8"/>
      <c r="Y426" s="8"/>
    </row>
    <row r="427" spans="1:25" x14ac:dyDescent="0.2">
      <c r="A427" s="49"/>
      <c r="B427" s="9"/>
      <c r="C427" s="8"/>
      <c r="D427" s="8"/>
      <c r="E427" s="8"/>
      <c r="F427" s="8"/>
      <c r="G427" s="8"/>
      <c r="H427" s="8"/>
      <c r="I427" s="8"/>
      <c r="J427" s="8"/>
      <c r="K427" s="8"/>
      <c r="L427" s="8"/>
      <c r="M427" s="8"/>
      <c r="N427" s="8"/>
      <c r="O427" s="8"/>
      <c r="P427" s="8"/>
      <c r="Q427" s="8"/>
      <c r="R427" s="8"/>
      <c r="S427" s="8"/>
      <c r="T427" s="8"/>
      <c r="U427" s="8"/>
      <c r="V427" s="8"/>
      <c r="W427" s="8"/>
      <c r="X427" s="8"/>
      <c r="Y427" s="8"/>
    </row>
    <row r="428" spans="1:25" x14ac:dyDescent="0.2">
      <c r="A428" s="49"/>
      <c r="B428" s="9"/>
      <c r="C428" s="8"/>
      <c r="D428" s="8"/>
      <c r="E428" s="8"/>
      <c r="F428" s="8"/>
      <c r="G428" s="8"/>
      <c r="H428" s="8"/>
      <c r="I428" s="8"/>
      <c r="J428" s="8"/>
      <c r="K428" s="8"/>
      <c r="L428" s="8"/>
      <c r="M428" s="8"/>
      <c r="N428" s="8"/>
      <c r="O428" s="8"/>
      <c r="P428" s="8"/>
      <c r="Q428" s="8"/>
      <c r="R428" s="8"/>
      <c r="S428" s="8"/>
      <c r="T428" s="8"/>
      <c r="U428" s="8"/>
      <c r="V428" s="8"/>
      <c r="W428" s="8"/>
      <c r="X428" s="8"/>
      <c r="Y428" s="8"/>
    </row>
    <row r="429" spans="1:25" x14ac:dyDescent="0.2">
      <c r="A429" s="49"/>
      <c r="B429" s="9"/>
      <c r="C429" s="8"/>
      <c r="D429" s="8"/>
      <c r="E429" s="8"/>
      <c r="F429" s="8"/>
      <c r="G429" s="8"/>
      <c r="H429" s="8"/>
      <c r="I429" s="8"/>
      <c r="J429" s="8"/>
      <c r="K429" s="8"/>
      <c r="L429" s="8"/>
      <c r="M429" s="8"/>
      <c r="N429" s="8"/>
      <c r="O429" s="8"/>
      <c r="P429" s="8"/>
      <c r="Q429" s="8"/>
      <c r="R429" s="8"/>
      <c r="S429" s="8"/>
      <c r="T429" s="8"/>
      <c r="U429" s="8"/>
      <c r="V429" s="8"/>
      <c r="W429" s="8"/>
      <c r="X429" s="8"/>
      <c r="Y429" s="8"/>
    </row>
    <row r="430" spans="1:25" x14ac:dyDescent="0.2">
      <c r="A430" s="49"/>
      <c r="B430" s="9"/>
      <c r="C430" s="8"/>
      <c r="D430" s="8"/>
      <c r="E430" s="8"/>
      <c r="F430" s="8"/>
      <c r="G430" s="8"/>
      <c r="H430" s="8"/>
      <c r="I430" s="8"/>
      <c r="J430" s="8"/>
      <c r="K430" s="8"/>
      <c r="L430" s="8"/>
      <c r="M430" s="8"/>
      <c r="N430" s="8"/>
      <c r="O430" s="8"/>
      <c r="P430" s="8"/>
      <c r="Q430" s="8"/>
      <c r="R430" s="8"/>
      <c r="S430" s="8"/>
      <c r="T430" s="8"/>
      <c r="U430" s="8"/>
      <c r="V430" s="8"/>
      <c r="W430" s="8"/>
      <c r="X430" s="8"/>
      <c r="Y430" s="8"/>
    </row>
    <row r="431" spans="1:25" x14ac:dyDescent="0.2">
      <c r="A431" s="49"/>
      <c r="B431" s="9"/>
      <c r="C431" s="8"/>
      <c r="D431" s="8"/>
      <c r="E431" s="8"/>
      <c r="F431" s="8"/>
      <c r="G431" s="8"/>
      <c r="H431" s="8"/>
      <c r="I431" s="8"/>
      <c r="J431" s="8"/>
      <c r="K431" s="8"/>
      <c r="L431" s="8"/>
      <c r="M431" s="8"/>
      <c r="N431" s="8"/>
      <c r="O431" s="8"/>
      <c r="P431" s="8"/>
      <c r="Q431" s="8"/>
      <c r="R431" s="8"/>
      <c r="S431" s="8"/>
      <c r="T431" s="8"/>
      <c r="U431" s="8"/>
      <c r="V431" s="8"/>
      <c r="W431" s="8"/>
      <c r="X431" s="8"/>
      <c r="Y431" s="8"/>
    </row>
    <row r="432" spans="1:25" x14ac:dyDescent="0.2">
      <c r="A432" s="49"/>
      <c r="B432" s="9"/>
      <c r="C432" s="8"/>
      <c r="D432" s="8"/>
      <c r="E432" s="8"/>
      <c r="F432" s="8"/>
      <c r="G432" s="8"/>
      <c r="H432" s="8"/>
      <c r="I432" s="8"/>
      <c r="J432" s="8"/>
      <c r="K432" s="8"/>
      <c r="L432" s="8"/>
      <c r="M432" s="8"/>
      <c r="N432" s="8"/>
      <c r="O432" s="8"/>
      <c r="P432" s="8"/>
      <c r="Q432" s="8"/>
      <c r="R432" s="8"/>
      <c r="S432" s="8"/>
      <c r="T432" s="8"/>
      <c r="U432" s="8"/>
      <c r="V432" s="8"/>
      <c r="W432" s="8"/>
      <c r="X432" s="8"/>
      <c r="Y432" s="8"/>
    </row>
    <row r="433" spans="1:25" x14ac:dyDescent="0.2">
      <c r="A433" s="49"/>
      <c r="B433" s="9"/>
      <c r="C433" s="8"/>
      <c r="D433" s="8"/>
      <c r="E433" s="8"/>
      <c r="F433" s="8"/>
      <c r="G433" s="8"/>
      <c r="H433" s="8"/>
      <c r="I433" s="8"/>
      <c r="J433" s="8"/>
      <c r="K433" s="8"/>
      <c r="L433" s="8"/>
      <c r="M433" s="8"/>
      <c r="N433" s="8"/>
      <c r="O433" s="8"/>
      <c r="P433" s="8"/>
      <c r="Q433" s="8"/>
      <c r="R433" s="8"/>
      <c r="S433" s="8"/>
      <c r="T433" s="8"/>
      <c r="U433" s="8"/>
      <c r="V433" s="8"/>
      <c r="W433" s="8"/>
      <c r="X433" s="8"/>
      <c r="Y433" s="8"/>
    </row>
    <row r="434" spans="1:25" x14ac:dyDescent="0.2">
      <c r="A434" s="49"/>
      <c r="B434" s="9"/>
      <c r="C434" s="8"/>
      <c r="D434" s="8"/>
      <c r="E434" s="8"/>
      <c r="F434" s="8"/>
      <c r="G434" s="8"/>
      <c r="H434" s="8"/>
      <c r="I434" s="8"/>
      <c r="J434" s="8"/>
      <c r="K434" s="8"/>
      <c r="L434" s="8"/>
      <c r="M434" s="8"/>
      <c r="N434" s="8"/>
      <c r="O434" s="8"/>
      <c r="P434" s="8"/>
      <c r="Q434" s="8"/>
      <c r="R434" s="8"/>
      <c r="S434" s="8"/>
      <c r="T434" s="8"/>
      <c r="U434" s="8"/>
      <c r="V434" s="8"/>
      <c r="W434" s="8"/>
      <c r="X434" s="8"/>
      <c r="Y434" s="8"/>
    </row>
    <row r="435" spans="1:25" x14ac:dyDescent="0.2">
      <c r="A435" s="49"/>
      <c r="B435" s="9"/>
      <c r="C435" s="8"/>
      <c r="D435" s="8"/>
      <c r="E435" s="8"/>
      <c r="F435" s="8"/>
      <c r="G435" s="8"/>
      <c r="H435" s="8"/>
      <c r="I435" s="8"/>
      <c r="J435" s="8"/>
      <c r="K435" s="8"/>
      <c r="L435" s="8"/>
      <c r="M435" s="8"/>
      <c r="N435" s="8"/>
      <c r="O435" s="8"/>
      <c r="P435" s="8"/>
      <c r="Q435" s="8"/>
      <c r="R435" s="8"/>
      <c r="S435" s="8"/>
      <c r="T435" s="8"/>
      <c r="U435" s="8"/>
      <c r="V435" s="8"/>
      <c r="W435" s="8"/>
      <c r="X435" s="8"/>
      <c r="Y435" s="8"/>
    </row>
    <row r="436" spans="1:25" x14ac:dyDescent="0.2">
      <c r="A436" s="49"/>
      <c r="B436" s="9"/>
      <c r="C436" s="8"/>
      <c r="D436" s="8"/>
      <c r="E436" s="8"/>
      <c r="F436" s="8"/>
      <c r="G436" s="8"/>
      <c r="H436" s="8"/>
      <c r="I436" s="8"/>
      <c r="J436" s="8"/>
      <c r="K436" s="8"/>
      <c r="L436" s="8"/>
      <c r="M436" s="8"/>
      <c r="N436" s="8"/>
      <c r="O436" s="8"/>
      <c r="P436" s="8"/>
      <c r="Q436" s="8"/>
      <c r="R436" s="8"/>
      <c r="S436" s="8"/>
      <c r="T436" s="8"/>
      <c r="U436" s="8"/>
      <c r="V436" s="8"/>
      <c r="W436" s="8"/>
      <c r="X436" s="8"/>
      <c r="Y436" s="8"/>
    </row>
    <row r="437" spans="1:25" x14ac:dyDescent="0.2">
      <c r="A437" s="49"/>
      <c r="B437" s="9"/>
      <c r="C437" s="8"/>
      <c r="D437" s="8"/>
      <c r="E437" s="8"/>
      <c r="F437" s="8"/>
      <c r="G437" s="8"/>
      <c r="H437" s="8"/>
      <c r="I437" s="8"/>
      <c r="J437" s="8"/>
      <c r="K437" s="8"/>
      <c r="L437" s="8"/>
      <c r="M437" s="8"/>
      <c r="N437" s="8"/>
      <c r="O437" s="8"/>
      <c r="P437" s="8"/>
      <c r="Q437" s="8"/>
      <c r="R437" s="8"/>
      <c r="S437" s="8"/>
      <c r="T437" s="8"/>
      <c r="U437" s="8"/>
      <c r="V437" s="8"/>
      <c r="W437" s="8"/>
      <c r="X437" s="8"/>
      <c r="Y437" s="8"/>
    </row>
    <row r="438" spans="1:25" x14ac:dyDescent="0.2">
      <c r="A438" s="49"/>
      <c r="B438" s="9"/>
      <c r="C438" s="8"/>
      <c r="D438" s="8"/>
      <c r="E438" s="8"/>
      <c r="F438" s="8"/>
      <c r="G438" s="8"/>
      <c r="H438" s="8"/>
      <c r="I438" s="8"/>
      <c r="J438" s="8"/>
      <c r="K438" s="8"/>
      <c r="L438" s="8"/>
      <c r="M438" s="8"/>
      <c r="N438" s="8"/>
      <c r="O438" s="8"/>
      <c r="P438" s="8"/>
      <c r="Q438" s="8"/>
      <c r="R438" s="8"/>
      <c r="S438" s="8"/>
      <c r="T438" s="8"/>
      <c r="U438" s="8"/>
      <c r="V438" s="8"/>
      <c r="W438" s="8"/>
      <c r="X438" s="8"/>
      <c r="Y438" s="8"/>
    </row>
    <row r="439" spans="1:25" x14ac:dyDescent="0.2">
      <c r="A439" s="49"/>
      <c r="B439" s="9"/>
      <c r="C439" s="8"/>
      <c r="D439" s="8"/>
      <c r="E439" s="8"/>
      <c r="F439" s="8"/>
      <c r="G439" s="8"/>
      <c r="H439" s="8"/>
      <c r="I439" s="8"/>
      <c r="J439" s="8"/>
      <c r="K439" s="8"/>
      <c r="L439" s="8"/>
      <c r="M439" s="8"/>
      <c r="N439" s="8"/>
      <c r="O439" s="8"/>
      <c r="P439" s="8"/>
      <c r="Q439" s="8"/>
      <c r="R439" s="8"/>
      <c r="S439" s="8"/>
      <c r="T439" s="8"/>
      <c r="U439" s="8"/>
      <c r="V439" s="8"/>
      <c r="W439" s="8"/>
      <c r="X439" s="8"/>
      <c r="Y439" s="8"/>
    </row>
    <row r="440" spans="1:25" x14ac:dyDescent="0.2">
      <c r="A440" s="49"/>
      <c r="B440" s="9"/>
      <c r="C440" s="8"/>
      <c r="D440" s="8"/>
      <c r="E440" s="8"/>
      <c r="F440" s="8"/>
      <c r="G440" s="8"/>
      <c r="H440" s="8"/>
      <c r="I440" s="8"/>
      <c r="J440" s="8"/>
      <c r="K440" s="8"/>
      <c r="L440" s="8"/>
      <c r="M440" s="8"/>
      <c r="N440" s="8"/>
      <c r="O440" s="8"/>
      <c r="P440" s="8"/>
      <c r="Q440" s="8"/>
      <c r="R440" s="8"/>
      <c r="S440" s="8"/>
      <c r="T440" s="8"/>
      <c r="U440" s="8"/>
      <c r="V440" s="8"/>
      <c r="W440" s="8"/>
      <c r="X440" s="8"/>
      <c r="Y440" s="8"/>
    </row>
    <row r="441" spans="1:25" x14ac:dyDescent="0.2">
      <c r="A441" s="49"/>
      <c r="B441" s="9"/>
      <c r="C441" s="8"/>
      <c r="D441" s="8"/>
      <c r="E441" s="8"/>
      <c r="F441" s="8"/>
      <c r="G441" s="8"/>
      <c r="H441" s="8"/>
      <c r="I441" s="8"/>
      <c r="J441" s="8"/>
      <c r="K441" s="8"/>
      <c r="L441" s="8"/>
      <c r="M441" s="8"/>
      <c r="N441" s="8"/>
      <c r="O441" s="8"/>
      <c r="P441" s="8"/>
      <c r="Q441" s="8"/>
      <c r="R441" s="8"/>
      <c r="S441" s="8"/>
      <c r="T441" s="8"/>
      <c r="U441" s="8"/>
      <c r="V441" s="8"/>
      <c r="W441" s="8"/>
      <c r="X441" s="8"/>
      <c r="Y441" s="8"/>
    </row>
    <row r="442" spans="1:25" x14ac:dyDescent="0.2">
      <c r="A442" s="49"/>
      <c r="B442" s="9"/>
      <c r="C442" s="8"/>
      <c r="D442" s="8"/>
      <c r="E442" s="8"/>
      <c r="F442" s="8"/>
      <c r="G442" s="8"/>
      <c r="H442" s="8"/>
      <c r="I442" s="8"/>
      <c r="J442" s="8"/>
      <c r="K442" s="8"/>
      <c r="L442" s="8"/>
      <c r="M442" s="8"/>
      <c r="N442" s="8"/>
      <c r="O442" s="8"/>
      <c r="P442" s="8"/>
      <c r="Q442" s="8"/>
      <c r="R442" s="8"/>
      <c r="S442" s="8"/>
      <c r="T442" s="8"/>
      <c r="U442" s="8"/>
      <c r="V442" s="8"/>
      <c r="W442" s="8"/>
      <c r="X442" s="8"/>
      <c r="Y442" s="8"/>
    </row>
    <row r="443" spans="1:25" x14ac:dyDescent="0.2">
      <c r="A443" s="49"/>
      <c r="B443" s="9"/>
      <c r="C443" s="8"/>
      <c r="D443" s="8"/>
      <c r="E443" s="8"/>
      <c r="F443" s="8"/>
      <c r="G443" s="8"/>
      <c r="H443" s="8"/>
      <c r="I443" s="8"/>
      <c r="J443" s="8"/>
      <c r="K443" s="8"/>
      <c r="L443" s="8"/>
      <c r="M443" s="8"/>
      <c r="N443" s="8"/>
      <c r="O443" s="8"/>
      <c r="P443" s="8"/>
      <c r="Q443" s="8"/>
      <c r="R443" s="8"/>
      <c r="S443" s="8"/>
      <c r="T443" s="8"/>
      <c r="U443" s="8"/>
      <c r="V443" s="8"/>
      <c r="W443" s="8"/>
      <c r="X443" s="8"/>
      <c r="Y443" s="8"/>
    </row>
    <row r="444" spans="1:25" x14ac:dyDescent="0.2">
      <c r="A444" s="49"/>
      <c r="B444" s="9"/>
      <c r="C444" s="8"/>
      <c r="D444" s="8"/>
      <c r="E444" s="8"/>
      <c r="F444" s="8"/>
      <c r="G444" s="8"/>
      <c r="H444" s="8"/>
      <c r="I444" s="8"/>
      <c r="J444" s="8"/>
      <c r="K444" s="8"/>
      <c r="L444" s="8"/>
      <c r="M444" s="8"/>
      <c r="N444" s="8"/>
      <c r="O444" s="8"/>
      <c r="P444" s="8"/>
      <c r="Q444" s="8"/>
      <c r="R444" s="8"/>
      <c r="S444" s="8"/>
      <c r="T444" s="8"/>
      <c r="U444" s="8"/>
      <c r="V444" s="8"/>
      <c r="W444" s="8"/>
      <c r="X444" s="8"/>
      <c r="Y444" s="8"/>
    </row>
    <row r="445" spans="1:25" x14ac:dyDescent="0.2">
      <c r="A445" s="49"/>
      <c r="B445" s="9"/>
      <c r="C445" s="8"/>
      <c r="D445" s="8"/>
      <c r="E445" s="8"/>
      <c r="F445" s="8"/>
      <c r="G445" s="8"/>
      <c r="H445" s="8"/>
      <c r="I445" s="8"/>
      <c r="J445" s="8"/>
      <c r="K445" s="8"/>
      <c r="L445" s="8"/>
      <c r="M445" s="8"/>
      <c r="N445" s="8"/>
      <c r="O445" s="8"/>
      <c r="P445" s="8"/>
      <c r="Q445" s="8"/>
      <c r="R445" s="8"/>
      <c r="S445" s="8"/>
      <c r="T445" s="8"/>
      <c r="U445" s="8"/>
      <c r="V445" s="8"/>
      <c r="W445" s="8"/>
      <c r="X445" s="8"/>
      <c r="Y445" s="8"/>
    </row>
    <row r="446" spans="1:25" x14ac:dyDescent="0.2">
      <c r="A446" s="49"/>
      <c r="B446" s="9"/>
      <c r="C446" s="8"/>
      <c r="D446" s="8"/>
      <c r="E446" s="8"/>
      <c r="F446" s="8"/>
      <c r="G446" s="8"/>
      <c r="H446" s="8"/>
      <c r="I446" s="8"/>
      <c r="J446" s="8"/>
      <c r="K446" s="8"/>
      <c r="L446" s="8"/>
      <c r="M446" s="8"/>
      <c r="N446" s="8"/>
      <c r="O446" s="8"/>
      <c r="P446" s="8"/>
      <c r="Q446" s="8"/>
      <c r="R446" s="8"/>
      <c r="S446" s="8"/>
      <c r="T446" s="8"/>
      <c r="U446" s="8"/>
      <c r="V446" s="8"/>
      <c r="W446" s="8"/>
      <c r="X446" s="8"/>
      <c r="Y446" s="8"/>
    </row>
    <row r="447" spans="1:25" x14ac:dyDescent="0.2">
      <c r="A447" s="49"/>
      <c r="B447" s="9"/>
      <c r="C447" s="8"/>
      <c r="D447" s="8"/>
      <c r="E447" s="8"/>
      <c r="F447" s="8"/>
      <c r="G447" s="8"/>
      <c r="H447" s="8"/>
      <c r="I447" s="8"/>
      <c r="J447" s="8"/>
      <c r="K447" s="8"/>
      <c r="L447" s="8"/>
      <c r="M447" s="8"/>
      <c r="N447" s="8"/>
      <c r="O447" s="8"/>
      <c r="P447" s="8"/>
      <c r="Q447" s="8"/>
      <c r="R447" s="8"/>
      <c r="S447" s="8"/>
      <c r="T447" s="8"/>
      <c r="U447" s="8"/>
      <c r="V447" s="8"/>
      <c r="W447" s="8"/>
      <c r="X447" s="8"/>
      <c r="Y447" s="8"/>
    </row>
    <row r="448" spans="1:25" x14ac:dyDescent="0.2">
      <c r="A448" s="49"/>
      <c r="B448" s="9"/>
      <c r="C448" s="8"/>
      <c r="D448" s="8"/>
      <c r="E448" s="8"/>
      <c r="F448" s="8"/>
      <c r="G448" s="8"/>
      <c r="H448" s="8"/>
      <c r="I448" s="8"/>
      <c r="J448" s="8"/>
      <c r="K448" s="8"/>
      <c r="L448" s="8"/>
      <c r="M448" s="8"/>
      <c r="N448" s="8"/>
      <c r="O448" s="8"/>
      <c r="P448" s="8"/>
      <c r="Q448" s="8"/>
      <c r="R448" s="8"/>
      <c r="S448" s="8"/>
      <c r="T448" s="8"/>
      <c r="U448" s="8"/>
      <c r="V448" s="8"/>
      <c r="W448" s="8"/>
      <c r="X448" s="8"/>
      <c r="Y448" s="8"/>
    </row>
    <row r="449" spans="1:25" x14ac:dyDescent="0.2">
      <c r="A449" s="49"/>
      <c r="B449" s="9"/>
      <c r="C449" s="8"/>
      <c r="D449" s="8"/>
      <c r="E449" s="8"/>
      <c r="F449" s="8"/>
      <c r="G449" s="8"/>
      <c r="H449" s="8"/>
      <c r="I449" s="8"/>
      <c r="J449" s="8"/>
      <c r="K449" s="8"/>
      <c r="L449" s="8"/>
      <c r="M449" s="8"/>
      <c r="N449" s="8"/>
      <c r="O449" s="8"/>
      <c r="P449" s="8"/>
      <c r="Q449" s="8"/>
      <c r="R449" s="8"/>
      <c r="S449" s="8"/>
      <c r="T449" s="8"/>
      <c r="U449" s="8"/>
      <c r="V449" s="8"/>
      <c r="W449" s="8"/>
      <c r="X449" s="8"/>
      <c r="Y449" s="8"/>
    </row>
    <row r="450" spans="1:25" x14ac:dyDescent="0.2">
      <c r="A450" s="49"/>
      <c r="B450" s="9"/>
      <c r="C450" s="8"/>
      <c r="D450" s="8"/>
      <c r="E450" s="8"/>
      <c r="F450" s="8"/>
      <c r="G450" s="8"/>
      <c r="H450" s="8"/>
      <c r="I450" s="8"/>
      <c r="J450" s="8"/>
      <c r="K450" s="8"/>
      <c r="L450" s="8"/>
      <c r="M450" s="8"/>
      <c r="N450" s="8"/>
      <c r="O450" s="8"/>
      <c r="P450" s="8"/>
      <c r="Q450" s="8"/>
      <c r="R450" s="8"/>
      <c r="S450" s="8"/>
      <c r="T450" s="8"/>
      <c r="U450" s="8"/>
      <c r="V450" s="8"/>
      <c r="W450" s="8"/>
      <c r="X450" s="8"/>
      <c r="Y450" s="8"/>
    </row>
    <row r="451" spans="1:25" x14ac:dyDescent="0.2">
      <c r="A451" s="49"/>
      <c r="B451" s="9"/>
      <c r="C451" s="8"/>
      <c r="D451" s="8"/>
      <c r="E451" s="8"/>
      <c r="F451" s="8"/>
      <c r="G451" s="8"/>
      <c r="H451" s="8"/>
      <c r="I451" s="8"/>
      <c r="J451" s="8"/>
      <c r="K451" s="8"/>
      <c r="L451" s="8"/>
      <c r="M451" s="8"/>
      <c r="N451" s="8"/>
      <c r="O451" s="8"/>
      <c r="P451" s="8"/>
      <c r="Q451" s="8"/>
      <c r="R451" s="8"/>
      <c r="S451" s="8"/>
      <c r="T451" s="8"/>
      <c r="U451" s="8"/>
      <c r="V451" s="8"/>
      <c r="W451" s="8"/>
      <c r="X451" s="8"/>
      <c r="Y451" s="8"/>
    </row>
    <row r="452" spans="1:25" x14ac:dyDescent="0.2">
      <c r="A452" s="49"/>
      <c r="B452" s="9"/>
      <c r="C452" s="8"/>
      <c r="D452" s="8"/>
      <c r="E452" s="8"/>
      <c r="F452" s="8"/>
      <c r="G452" s="8"/>
      <c r="H452" s="8"/>
      <c r="I452" s="8"/>
      <c r="J452" s="8"/>
      <c r="K452" s="8"/>
      <c r="L452" s="8"/>
      <c r="M452" s="8"/>
      <c r="N452" s="8"/>
      <c r="O452" s="8"/>
      <c r="P452" s="8"/>
      <c r="Q452" s="8"/>
      <c r="R452" s="8"/>
      <c r="S452" s="8"/>
      <c r="T452" s="8"/>
      <c r="U452" s="8"/>
      <c r="V452" s="8"/>
      <c r="W452" s="8"/>
      <c r="X452" s="8"/>
      <c r="Y452" s="8"/>
    </row>
    <row r="453" spans="1:25" x14ac:dyDescent="0.2">
      <c r="A453" s="49"/>
      <c r="B453" s="9"/>
      <c r="C453" s="8"/>
      <c r="D453" s="8"/>
      <c r="E453" s="8"/>
      <c r="F453" s="8"/>
      <c r="G453" s="8"/>
      <c r="H453" s="8"/>
      <c r="I453" s="8"/>
      <c r="J453" s="8"/>
      <c r="K453" s="8"/>
      <c r="L453" s="8"/>
      <c r="M453" s="8"/>
      <c r="N453" s="8"/>
      <c r="O453" s="8"/>
      <c r="P453" s="8"/>
      <c r="Q453" s="8"/>
      <c r="R453" s="8"/>
      <c r="S453" s="8"/>
      <c r="T453" s="8"/>
      <c r="U453" s="8"/>
      <c r="V453" s="8"/>
      <c r="W453" s="8"/>
      <c r="X453" s="8"/>
      <c r="Y453" s="8"/>
    </row>
    <row r="454" spans="1:25" x14ac:dyDescent="0.2">
      <c r="A454" s="49"/>
      <c r="B454" s="9"/>
      <c r="C454" s="8"/>
      <c r="D454" s="8"/>
      <c r="E454" s="8"/>
      <c r="F454" s="8"/>
      <c r="G454" s="8"/>
      <c r="H454" s="8"/>
      <c r="I454" s="8"/>
      <c r="J454" s="8"/>
      <c r="K454" s="8"/>
      <c r="L454" s="8"/>
      <c r="M454" s="8"/>
      <c r="N454" s="8"/>
      <c r="O454" s="8"/>
      <c r="P454" s="8"/>
      <c r="Q454" s="8"/>
      <c r="R454" s="8"/>
      <c r="S454" s="8"/>
      <c r="T454" s="8"/>
      <c r="U454" s="8"/>
      <c r="V454" s="8"/>
      <c r="W454" s="8"/>
      <c r="X454" s="8"/>
      <c r="Y454" s="8"/>
    </row>
    <row r="455" spans="1:25" x14ac:dyDescent="0.2">
      <c r="A455" s="49"/>
      <c r="B455" s="9"/>
      <c r="C455" s="8"/>
      <c r="D455" s="8"/>
      <c r="E455" s="8"/>
      <c r="F455" s="8"/>
      <c r="G455" s="8"/>
      <c r="H455" s="8"/>
      <c r="I455" s="8"/>
      <c r="J455" s="8"/>
      <c r="K455" s="8"/>
      <c r="L455" s="8"/>
      <c r="M455" s="8"/>
      <c r="N455" s="8"/>
      <c r="O455" s="8"/>
      <c r="P455" s="8"/>
      <c r="Q455" s="8"/>
      <c r="R455" s="8"/>
      <c r="S455" s="8"/>
      <c r="T455" s="8"/>
      <c r="U455" s="8"/>
      <c r="V455" s="8"/>
      <c r="W455" s="8"/>
      <c r="X455" s="8"/>
      <c r="Y455" s="8"/>
    </row>
    <row r="456" spans="1:25" x14ac:dyDescent="0.2">
      <c r="A456" s="49"/>
      <c r="B456" s="9"/>
      <c r="C456" s="8"/>
      <c r="D456" s="8"/>
      <c r="E456" s="8"/>
      <c r="F456" s="8"/>
      <c r="G456" s="8"/>
      <c r="H456" s="8"/>
      <c r="I456" s="8"/>
      <c r="J456" s="8"/>
      <c r="K456" s="8"/>
      <c r="L456" s="8"/>
      <c r="M456" s="8"/>
      <c r="N456" s="8"/>
      <c r="O456" s="8"/>
      <c r="P456" s="8"/>
      <c r="Q456" s="8"/>
      <c r="R456" s="8"/>
      <c r="S456" s="8"/>
      <c r="T456" s="8"/>
      <c r="U456" s="8"/>
      <c r="V456" s="8"/>
      <c r="W456" s="8"/>
      <c r="X456" s="8"/>
      <c r="Y456" s="8"/>
    </row>
    <row r="457" spans="1:25" x14ac:dyDescent="0.2">
      <c r="A457" s="49"/>
      <c r="B457" s="9"/>
      <c r="C457" s="8"/>
      <c r="D457" s="8"/>
      <c r="E457" s="8"/>
      <c r="F457" s="8"/>
      <c r="G457" s="8"/>
      <c r="H457" s="8"/>
      <c r="I457" s="8"/>
      <c r="J457" s="8"/>
      <c r="K457" s="8"/>
      <c r="L457" s="8"/>
      <c r="M457" s="8"/>
      <c r="N457" s="8"/>
      <c r="O457" s="8"/>
      <c r="P457" s="8"/>
      <c r="Q457" s="8"/>
      <c r="R457" s="8"/>
      <c r="S457" s="8"/>
      <c r="T457" s="8"/>
      <c r="U457" s="8"/>
      <c r="V457" s="8"/>
      <c r="W457" s="8"/>
      <c r="X457" s="8"/>
      <c r="Y457" s="8"/>
    </row>
    <row r="458" spans="1:25" x14ac:dyDescent="0.2">
      <c r="A458" s="49"/>
      <c r="B458" s="9"/>
      <c r="C458" s="8"/>
      <c r="D458" s="8"/>
      <c r="E458" s="8"/>
      <c r="F458" s="8"/>
      <c r="G458" s="8"/>
      <c r="H458" s="8"/>
      <c r="I458" s="8"/>
      <c r="J458" s="8"/>
      <c r="K458" s="8"/>
      <c r="L458" s="8"/>
      <c r="M458" s="8"/>
      <c r="N458" s="8"/>
      <c r="O458" s="8"/>
      <c r="P458" s="8"/>
      <c r="Q458" s="8"/>
      <c r="R458" s="8"/>
      <c r="S458" s="8"/>
      <c r="T458" s="8"/>
      <c r="U458" s="8"/>
      <c r="V458" s="8"/>
      <c r="W458" s="8"/>
      <c r="X458" s="8"/>
      <c r="Y458" s="8"/>
    </row>
    <row r="459" spans="1:25" x14ac:dyDescent="0.2">
      <c r="A459" s="49"/>
      <c r="B459" s="9"/>
      <c r="C459" s="8"/>
      <c r="D459" s="8"/>
      <c r="E459" s="8"/>
      <c r="F459" s="8"/>
      <c r="G459" s="8"/>
      <c r="H459" s="8"/>
      <c r="I459" s="8"/>
      <c r="J459" s="8"/>
      <c r="K459" s="8"/>
      <c r="L459" s="8"/>
      <c r="M459" s="8"/>
      <c r="N459" s="8"/>
      <c r="O459" s="8"/>
      <c r="P459" s="8"/>
      <c r="Q459" s="8"/>
      <c r="R459" s="8"/>
      <c r="S459" s="8"/>
      <c r="T459" s="8"/>
      <c r="U459" s="8"/>
      <c r="V459" s="8"/>
      <c r="W459" s="8"/>
      <c r="X459" s="8"/>
      <c r="Y459" s="8"/>
    </row>
    <row r="460" spans="1:25" x14ac:dyDescent="0.2">
      <c r="A460" s="49"/>
      <c r="B460" s="9"/>
      <c r="C460" s="8"/>
      <c r="D460" s="8"/>
      <c r="E460" s="8"/>
      <c r="F460" s="8"/>
      <c r="G460" s="8"/>
      <c r="H460" s="8"/>
      <c r="I460" s="8"/>
      <c r="J460" s="8"/>
      <c r="K460" s="8"/>
      <c r="L460" s="8"/>
      <c r="M460" s="8"/>
      <c r="N460" s="8"/>
      <c r="O460" s="8"/>
      <c r="P460" s="8"/>
      <c r="Q460" s="8"/>
      <c r="R460" s="8"/>
      <c r="S460" s="8"/>
      <c r="T460" s="8"/>
      <c r="U460" s="8"/>
      <c r="V460" s="8"/>
      <c r="W460" s="8"/>
      <c r="X460" s="8"/>
      <c r="Y460" s="8"/>
    </row>
    <row r="461" spans="1:25" x14ac:dyDescent="0.2">
      <c r="A461" s="49"/>
      <c r="B461" s="9"/>
      <c r="C461" s="8"/>
      <c r="D461" s="8"/>
      <c r="E461" s="8"/>
      <c r="F461" s="8"/>
      <c r="G461" s="8"/>
      <c r="H461" s="8"/>
      <c r="I461" s="8"/>
      <c r="J461" s="8"/>
      <c r="K461" s="8"/>
      <c r="L461" s="8"/>
      <c r="M461" s="8"/>
      <c r="N461" s="8"/>
      <c r="O461" s="8"/>
      <c r="P461" s="8"/>
      <c r="Q461" s="8"/>
      <c r="R461" s="8"/>
      <c r="S461" s="8"/>
      <c r="T461" s="8"/>
      <c r="U461" s="8"/>
      <c r="V461" s="8"/>
      <c r="W461" s="8"/>
      <c r="X461" s="8"/>
      <c r="Y461" s="8"/>
    </row>
    <row r="462" spans="1:25" x14ac:dyDescent="0.2">
      <c r="A462" s="49"/>
      <c r="B462" s="9"/>
      <c r="C462" s="8"/>
      <c r="D462" s="8"/>
      <c r="E462" s="8"/>
      <c r="F462" s="8"/>
      <c r="G462" s="8"/>
      <c r="H462" s="8"/>
      <c r="I462" s="8"/>
      <c r="J462" s="8"/>
      <c r="K462" s="8"/>
      <c r="L462" s="8"/>
      <c r="M462" s="8"/>
      <c r="N462" s="8"/>
      <c r="O462" s="8"/>
      <c r="P462" s="8"/>
      <c r="Q462" s="8"/>
      <c r="R462" s="8"/>
      <c r="S462" s="8"/>
      <c r="T462" s="8"/>
      <c r="U462" s="8"/>
      <c r="V462" s="8"/>
      <c r="W462" s="8"/>
      <c r="X462" s="8"/>
      <c r="Y462" s="8"/>
    </row>
    <row r="463" spans="1:25" x14ac:dyDescent="0.2">
      <c r="A463" s="49"/>
      <c r="B463" s="9"/>
      <c r="C463" s="8"/>
      <c r="D463" s="8"/>
      <c r="E463" s="8"/>
      <c r="F463" s="8"/>
      <c r="G463" s="8"/>
      <c r="H463" s="8"/>
      <c r="I463" s="8"/>
      <c r="J463" s="8"/>
      <c r="K463" s="8"/>
      <c r="L463" s="8"/>
      <c r="M463" s="8"/>
      <c r="N463" s="8"/>
      <c r="O463" s="8"/>
      <c r="P463" s="8"/>
      <c r="Q463" s="8"/>
      <c r="R463" s="8"/>
      <c r="S463" s="8"/>
      <c r="T463" s="8"/>
      <c r="U463" s="8"/>
      <c r="V463" s="8"/>
      <c r="W463" s="8"/>
      <c r="X463" s="8"/>
      <c r="Y463" s="8"/>
    </row>
    <row r="464" spans="1:25" x14ac:dyDescent="0.2">
      <c r="A464" s="49"/>
      <c r="B464" s="9"/>
      <c r="C464" s="8"/>
      <c r="D464" s="8"/>
      <c r="E464" s="8"/>
      <c r="F464" s="8"/>
      <c r="G464" s="8"/>
      <c r="H464" s="8"/>
      <c r="I464" s="8"/>
      <c r="J464" s="8"/>
      <c r="K464" s="8"/>
      <c r="L464" s="8"/>
      <c r="M464" s="8"/>
      <c r="N464" s="8"/>
      <c r="O464" s="8"/>
      <c r="P464" s="8"/>
      <c r="Q464" s="8"/>
      <c r="R464" s="8"/>
      <c r="S464" s="8"/>
      <c r="T464" s="8"/>
      <c r="U464" s="8"/>
      <c r="V464" s="8"/>
      <c r="W464" s="8"/>
      <c r="X464" s="8"/>
      <c r="Y464" s="8"/>
    </row>
    <row r="465" spans="1:25" x14ac:dyDescent="0.2">
      <c r="A465" s="49"/>
      <c r="B465" s="9"/>
      <c r="C465" s="8"/>
      <c r="D465" s="8"/>
      <c r="E465" s="8"/>
      <c r="F465" s="8"/>
      <c r="G465" s="8"/>
      <c r="H465" s="8"/>
      <c r="I465" s="8"/>
      <c r="J465" s="8"/>
      <c r="K465" s="8"/>
      <c r="L465" s="8"/>
      <c r="M465" s="8"/>
      <c r="N465" s="8"/>
      <c r="O465" s="8"/>
      <c r="P465" s="8"/>
      <c r="Q465" s="8"/>
      <c r="R465" s="8"/>
      <c r="S465" s="8"/>
      <c r="T465" s="8"/>
      <c r="U465" s="8"/>
      <c r="V465" s="8"/>
      <c r="W465" s="8"/>
      <c r="X465" s="8"/>
      <c r="Y465" s="8"/>
    </row>
    <row r="466" spans="1:25" x14ac:dyDescent="0.2">
      <c r="A466" s="49"/>
      <c r="B466" s="9"/>
      <c r="C466" s="8"/>
      <c r="D466" s="8"/>
      <c r="E466" s="8"/>
      <c r="F466" s="8"/>
      <c r="G466" s="8"/>
      <c r="H466" s="8"/>
      <c r="I466" s="8"/>
      <c r="J466" s="8"/>
      <c r="K466" s="8"/>
      <c r="L466" s="8"/>
      <c r="M466" s="8"/>
      <c r="N466" s="8"/>
      <c r="O466" s="8"/>
      <c r="P466" s="8"/>
      <c r="Q466" s="8"/>
      <c r="R466" s="8"/>
      <c r="S466" s="8"/>
      <c r="T466" s="8"/>
      <c r="U466" s="8"/>
      <c r="V466" s="8"/>
      <c r="W466" s="8"/>
      <c r="X466" s="8"/>
      <c r="Y466" s="8"/>
    </row>
    <row r="467" spans="1:25" x14ac:dyDescent="0.2">
      <c r="A467" s="49"/>
      <c r="B467" s="9"/>
      <c r="C467" s="8"/>
      <c r="D467" s="8"/>
      <c r="E467" s="8"/>
      <c r="F467" s="8"/>
      <c r="G467" s="8"/>
      <c r="H467" s="8"/>
      <c r="I467" s="8"/>
      <c r="J467" s="8"/>
      <c r="K467" s="8"/>
      <c r="L467" s="8"/>
      <c r="M467" s="8"/>
      <c r="N467" s="8"/>
      <c r="O467" s="8"/>
      <c r="P467" s="8"/>
      <c r="Q467" s="8"/>
      <c r="R467" s="8"/>
      <c r="S467" s="8"/>
      <c r="T467" s="8"/>
      <c r="U467" s="8"/>
      <c r="V467" s="8"/>
      <c r="W467" s="8"/>
      <c r="X467" s="8"/>
      <c r="Y467" s="8"/>
    </row>
    <row r="468" spans="1:25" x14ac:dyDescent="0.2">
      <c r="A468" s="49"/>
      <c r="B468" s="9"/>
      <c r="C468" s="8"/>
      <c r="D468" s="8"/>
      <c r="E468" s="8"/>
      <c r="F468" s="8"/>
      <c r="G468" s="8"/>
      <c r="H468" s="8"/>
      <c r="I468" s="8"/>
      <c r="J468" s="8"/>
      <c r="K468" s="8"/>
      <c r="L468" s="8"/>
      <c r="M468" s="8"/>
      <c r="N468" s="8"/>
      <c r="O468" s="8"/>
      <c r="P468" s="8"/>
      <c r="Q468" s="8"/>
      <c r="R468" s="8"/>
      <c r="S468" s="8"/>
      <c r="T468" s="8"/>
      <c r="U468" s="8"/>
      <c r="V468" s="8"/>
      <c r="W468" s="8"/>
      <c r="X468" s="8"/>
      <c r="Y468" s="8"/>
    </row>
    <row r="469" spans="1:25" x14ac:dyDescent="0.2">
      <c r="A469" s="49"/>
      <c r="B469" s="9"/>
      <c r="C469" s="8"/>
      <c r="D469" s="8"/>
      <c r="E469" s="8"/>
      <c r="F469" s="8"/>
      <c r="G469" s="8"/>
      <c r="H469" s="8"/>
      <c r="I469" s="8"/>
      <c r="J469" s="8"/>
      <c r="K469" s="8"/>
      <c r="L469" s="8"/>
      <c r="M469" s="8"/>
      <c r="N469" s="8"/>
      <c r="O469" s="8"/>
      <c r="P469" s="8"/>
      <c r="Q469" s="8"/>
      <c r="R469" s="8"/>
      <c r="S469" s="8"/>
      <c r="T469" s="8"/>
      <c r="U469" s="8"/>
      <c r="V469" s="8"/>
      <c r="W469" s="8"/>
      <c r="X469" s="8"/>
      <c r="Y469" s="8"/>
    </row>
    <row r="470" spans="1:25" x14ac:dyDescent="0.2">
      <c r="A470" s="49"/>
      <c r="B470" s="9"/>
      <c r="C470" s="8"/>
      <c r="D470" s="8"/>
      <c r="E470" s="8"/>
      <c r="F470" s="8"/>
      <c r="G470" s="8"/>
      <c r="H470" s="8"/>
      <c r="I470" s="8"/>
      <c r="J470" s="8"/>
      <c r="K470" s="8"/>
      <c r="L470" s="8"/>
      <c r="M470" s="8"/>
      <c r="N470" s="8"/>
      <c r="O470" s="8"/>
      <c r="P470" s="8"/>
      <c r="Q470" s="8"/>
      <c r="R470" s="8"/>
      <c r="S470" s="8"/>
      <c r="T470" s="8"/>
      <c r="U470" s="8"/>
      <c r="V470" s="8"/>
      <c r="W470" s="8"/>
      <c r="X470" s="8"/>
      <c r="Y470" s="8"/>
    </row>
    <row r="471" spans="1:25" x14ac:dyDescent="0.2">
      <c r="A471" s="49"/>
      <c r="B471" s="9"/>
      <c r="C471" s="8"/>
      <c r="D471" s="8"/>
      <c r="E471" s="8"/>
      <c r="F471" s="8"/>
      <c r="G471" s="8"/>
      <c r="H471" s="8"/>
      <c r="I471" s="8"/>
      <c r="J471" s="8"/>
      <c r="K471" s="8"/>
      <c r="L471" s="8"/>
      <c r="M471" s="8"/>
      <c r="N471" s="8"/>
      <c r="O471" s="8"/>
      <c r="P471" s="8"/>
      <c r="Q471" s="8"/>
      <c r="R471" s="8"/>
      <c r="S471" s="8"/>
      <c r="T471" s="8"/>
      <c r="U471" s="8"/>
      <c r="V471" s="8"/>
      <c r="W471" s="8"/>
      <c r="X471" s="8"/>
      <c r="Y471" s="8"/>
    </row>
    <row r="472" spans="1:25" x14ac:dyDescent="0.2">
      <c r="A472" s="49"/>
      <c r="B472" s="9"/>
      <c r="C472" s="8"/>
      <c r="D472" s="8"/>
      <c r="E472" s="8"/>
      <c r="F472" s="8"/>
      <c r="G472" s="8"/>
      <c r="H472" s="8"/>
      <c r="I472" s="8"/>
      <c r="J472" s="8"/>
      <c r="K472" s="8"/>
      <c r="L472" s="8"/>
      <c r="M472" s="8"/>
      <c r="N472" s="8"/>
      <c r="O472" s="8"/>
      <c r="P472" s="8"/>
      <c r="Q472" s="8"/>
      <c r="R472" s="8"/>
      <c r="S472" s="8"/>
      <c r="T472" s="8"/>
      <c r="U472" s="8"/>
      <c r="V472" s="8"/>
      <c r="W472" s="8"/>
      <c r="X472" s="8"/>
      <c r="Y472" s="8"/>
    </row>
    <row r="473" spans="1:25" x14ac:dyDescent="0.2">
      <c r="A473" s="49"/>
      <c r="B473" s="9"/>
      <c r="C473" s="8"/>
      <c r="D473" s="8"/>
      <c r="E473" s="8"/>
      <c r="F473" s="8"/>
      <c r="G473" s="8"/>
      <c r="H473" s="8"/>
      <c r="I473" s="8"/>
      <c r="J473" s="8"/>
      <c r="K473" s="8"/>
      <c r="L473" s="8"/>
      <c r="M473" s="8"/>
      <c r="N473" s="8"/>
      <c r="O473" s="8"/>
      <c r="P473" s="8"/>
      <c r="Q473" s="8"/>
      <c r="R473" s="8"/>
      <c r="S473" s="8"/>
      <c r="T473" s="8"/>
      <c r="U473" s="8"/>
      <c r="V473" s="8"/>
      <c r="W473" s="8"/>
      <c r="X473" s="8"/>
      <c r="Y473" s="8"/>
    </row>
    <row r="474" spans="1:25" x14ac:dyDescent="0.2">
      <c r="A474" s="49"/>
      <c r="B474" s="9"/>
      <c r="C474" s="8"/>
      <c r="D474" s="8"/>
      <c r="E474" s="8"/>
      <c r="F474" s="8"/>
      <c r="G474" s="8"/>
      <c r="H474" s="8"/>
      <c r="I474" s="8"/>
      <c r="J474" s="8"/>
      <c r="K474" s="8"/>
      <c r="L474" s="8"/>
      <c r="M474" s="8"/>
      <c r="N474" s="8"/>
      <c r="O474" s="8"/>
      <c r="P474" s="8"/>
      <c r="Q474" s="8"/>
      <c r="R474" s="8"/>
      <c r="S474" s="8"/>
      <c r="T474" s="8"/>
      <c r="U474" s="8"/>
      <c r="V474" s="8"/>
      <c r="W474" s="8"/>
      <c r="X474" s="8"/>
      <c r="Y474" s="8"/>
    </row>
    <row r="475" spans="1:25" x14ac:dyDescent="0.2">
      <c r="A475" s="49"/>
      <c r="B475" s="9"/>
      <c r="C475" s="8"/>
      <c r="D475" s="8"/>
      <c r="E475" s="8"/>
      <c r="F475" s="8"/>
      <c r="G475" s="8"/>
      <c r="H475" s="8"/>
      <c r="I475" s="8"/>
      <c r="J475" s="8"/>
      <c r="K475" s="8"/>
      <c r="L475" s="8"/>
      <c r="M475" s="8"/>
      <c r="N475" s="8"/>
      <c r="O475" s="8"/>
      <c r="P475" s="8"/>
      <c r="Q475" s="8"/>
      <c r="R475" s="8"/>
      <c r="S475" s="8"/>
      <c r="T475" s="8"/>
      <c r="U475" s="8"/>
      <c r="V475" s="8"/>
      <c r="W475" s="8"/>
      <c r="X475" s="8"/>
      <c r="Y475" s="8"/>
    </row>
    <row r="476" spans="1:25" x14ac:dyDescent="0.2">
      <c r="A476" s="49"/>
      <c r="B476" s="9"/>
      <c r="C476" s="8"/>
      <c r="D476" s="8"/>
      <c r="E476" s="8"/>
      <c r="F476" s="8"/>
      <c r="G476" s="8"/>
      <c r="H476" s="8"/>
      <c r="I476" s="8"/>
      <c r="J476" s="8"/>
      <c r="K476" s="8"/>
      <c r="L476" s="8"/>
      <c r="M476" s="8"/>
      <c r="N476" s="8"/>
      <c r="O476" s="8"/>
      <c r="P476" s="8"/>
      <c r="Q476" s="8"/>
      <c r="R476" s="8"/>
      <c r="S476" s="8"/>
      <c r="T476" s="8"/>
      <c r="U476" s="8"/>
      <c r="V476" s="8"/>
      <c r="W476" s="8"/>
      <c r="X476" s="8"/>
      <c r="Y476" s="8"/>
    </row>
    <row r="477" spans="1:25" x14ac:dyDescent="0.2">
      <c r="A477" s="49"/>
      <c r="B477" s="9"/>
      <c r="C477" s="8"/>
      <c r="D477" s="8"/>
      <c r="E477" s="8"/>
      <c r="F477" s="8"/>
      <c r="G477" s="8"/>
      <c r="H477" s="8"/>
      <c r="I477" s="8"/>
      <c r="J477" s="8"/>
      <c r="K477" s="8"/>
      <c r="L477" s="8"/>
      <c r="M477" s="8"/>
      <c r="N477" s="8"/>
      <c r="O477" s="8"/>
      <c r="P477" s="8"/>
      <c r="Q477" s="8"/>
      <c r="R477" s="8"/>
      <c r="S477" s="8"/>
      <c r="T477" s="8"/>
      <c r="U477" s="8"/>
      <c r="V477" s="8"/>
      <c r="W477" s="8"/>
      <c r="X477" s="8"/>
      <c r="Y477" s="8"/>
    </row>
    <row r="478" spans="1:25" x14ac:dyDescent="0.2">
      <c r="A478" s="49"/>
      <c r="B478" s="9"/>
      <c r="C478" s="8"/>
      <c r="D478" s="8"/>
      <c r="E478" s="8"/>
      <c r="F478" s="8"/>
      <c r="G478" s="8"/>
      <c r="H478" s="8"/>
      <c r="I478" s="8"/>
      <c r="J478" s="8"/>
      <c r="K478" s="8"/>
      <c r="L478" s="8"/>
      <c r="M478" s="8"/>
      <c r="N478" s="8"/>
      <c r="O478" s="8"/>
      <c r="P478" s="8"/>
      <c r="Q478" s="8"/>
      <c r="R478" s="8"/>
      <c r="S478" s="8"/>
      <c r="T478" s="8"/>
      <c r="U478" s="8"/>
      <c r="V478" s="8"/>
      <c r="W478" s="8"/>
      <c r="X478" s="8"/>
      <c r="Y478" s="8"/>
    </row>
    <row r="479" spans="1:25" x14ac:dyDescent="0.2">
      <c r="A479" s="49"/>
      <c r="B479" s="9"/>
      <c r="C479" s="8"/>
      <c r="D479" s="8"/>
      <c r="E479" s="8"/>
      <c r="F479" s="8"/>
      <c r="G479" s="8"/>
      <c r="H479" s="8"/>
      <c r="I479" s="8"/>
      <c r="J479" s="8"/>
      <c r="K479" s="8"/>
      <c r="L479" s="8"/>
      <c r="M479" s="8"/>
      <c r="N479" s="8"/>
      <c r="O479" s="8"/>
      <c r="P479" s="8"/>
      <c r="Q479" s="8"/>
      <c r="R479" s="8"/>
      <c r="S479" s="8"/>
      <c r="T479" s="8"/>
      <c r="U479" s="8"/>
      <c r="V479" s="8"/>
      <c r="W479" s="8"/>
      <c r="X479" s="8"/>
      <c r="Y479" s="8"/>
    </row>
    <row r="480" spans="1:25" x14ac:dyDescent="0.2">
      <c r="A480" s="49"/>
      <c r="B480" s="9"/>
      <c r="C480" s="8"/>
      <c r="D480" s="8"/>
      <c r="E480" s="8"/>
      <c r="F480" s="8"/>
      <c r="G480" s="8"/>
      <c r="H480" s="8"/>
      <c r="I480" s="8"/>
      <c r="J480" s="8"/>
      <c r="K480" s="8"/>
      <c r="L480" s="8"/>
      <c r="M480" s="8"/>
      <c r="N480" s="8"/>
      <c r="O480" s="8"/>
      <c r="P480" s="8"/>
      <c r="Q480" s="8"/>
      <c r="R480" s="8"/>
      <c r="S480" s="8"/>
      <c r="T480" s="8"/>
      <c r="U480" s="8"/>
      <c r="V480" s="8"/>
      <c r="W480" s="8"/>
      <c r="X480" s="8"/>
      <c r="Y480" s="8"/>
    </row>
    <row r="481" spans="1:25" x14ac:dyDescent="0.2">
      <c r="A481" s="49"/>
      <c r="B481" s="9"/>
      <c r="C481" s="8"/>
      <c r="D481" s="8"/>
      <c r="E481" s="8"/>
      <c r="F481" s="8"/>
      <c r="G481" s="8"/>
      <c r="H481" s="8"/>
      <c r="I481" s="8"/>
      <c r="J481" s="8"/>
      <c r="K481" s="8"/>
      <c r="L481" s="8"/>
      <c r="M481" s="8"/>
      <c r="N481" s="8"/>
      <c r="O481" s="8"/>
      <c r="P481" s="8"/>
      <c r="Q481" s="8"/>
      <c r="R481" s="8"/>
      <c r="S481" s="8"/>
      <c r="T481" s="8"/>
      <c r="U481" s="8"/>
      <c r="V481" s="8"/>
      <c r="W481" s="8"/>
      <c r="X481" s="8"/>
      <c r="Y481" s="8"/>
    </row>
    <row r="482" spans="1:25" x14ac:dyDescent="0.2">
      <c r="A482" s="49"/>
      <c r="B482" s="9"/>
      <c r="C482" s="8"/>
      <c r="D482" s="8"/>
      <c r="E482" s="8"/>
      <c r="F482" s="8"/>
      <c r="G482" s="8"/>
      <c r="H482" s="8"/>
      <c r="I482" s="8"/>
      <c r="J482" s="8"/>
      <c r="K482" s="8"/>
      <c r="L482" s="8"/>
      <c r="M482" s="8"/>
      <c r="N482" s="8"/>
      <c r="O482" s="8"/>
      <c r="P482" s="8"/>
      <c r="Q482" s="8"/>
      <c r="R482" s="8"/>
      <c r="S482" s="8"/>
      <c r="T482" s="8"/>
      <c r="U482" s="8"/>
      <c r="V482" s="8"/>
      <c r="W482" s="8"/>
      <c r="X482" s="8"/>
      <c r="Y482" s="8"/>
    </row>
    <row r="483" spans="1:25" x14ac:dyDescent="0.2">
      <c r="A483" s="49"/>
      <c r="B483" s="9"/>
      <c r="C483" s="8"/>
      <c r="D483" s="8"/>
      <c r="E483" s="8"/>
      <c r="F483" s="8"/>
      <c r="G483" s="8"/>
      <c r="H483" s="8"/>
      <c r="I483" s="8"/>
      <c r="J483" s="8"/>
      <c r="K483" s="8"/>
      <c r="L483" s="8"/>
      <c r="M483" s="8"/>
      <c r="N483" s="8"/>
      <c r="O483" s="8"/>
      <c r="P483" s="8"/>
      <c r="Q483" s="8"/>
      <c r="R483" s="8"/>
      <c r="S483" s="8"/>
      <c r="T483" s="8"/>
      <c r="U483" s="8"/>
      <c r="V483" s="8"/>
      <c r="W483" s="8"/>
      <c r="X483" s="8"/>
      <c r="Y483" s="8"/>
    </row>
    <row r="484" spans="1:25" x14ac:dyDescent="0.2">
      <c r="A484" s="49"/>
      <c r="B484" s="9"/>
      <c r="C484" s="8"/>
      <c r="D484" s="8"/>
      <c r="E484" s="8"/>
      <c r="F484" s="8"/>
      <c r="G484" s="8"/>
      <c r="H484" s="8"/>
      <c r="I484" s="8"/>
      <c r="J484" s="8"/>
      <c r="K484" s="8"/>
      <c r="L484" s="8"/>
      <c r="M484" s="8"/>
      <c r="N484" s="8"/>
      <c r="O484" s="8"/>
      <c r="P484" s="8"/>
      <c r="Q484" s="8"/>
      <c r="R484" s="8"/>
      <c r="S484" s="8"/>
      <c r="T484" s="8"/>
      <c r="U484" s="8"/>
      <c r="V484" s="8"/>
      <c r="W484" s="8"/>
      <c r="X484" s="8"/>
      <c r="Y484" s="8"/>
    </row>
    <row r="485" spans="1:25" x14ac:dyDescent="0.2">
      <c r="A485" s="49"/>
      <c r="B485" s="9"/>
      <c r="C485" s="8"/>
      <c r="D485" s="8"/>
      <c r="E485" s="8"/>
      <c r="F485" s="8"/>
      <c r="G485" s="8"/>
      <c r="H485" s="8"/>
      <c r="I485" s="8"/>
      <c r="J485" s="8"/>
      <c r="K485" s="8"/>
      <c r="L485" s="8"/>
      <c r="M485" s="8"/>
      <c r="N485" s="8"/>
      <c r="O485" s="8"/>
      <c r="P485" s="8"/>
      <c r="Q485" s="8"/>
      <c r="R485" s="8"/>
      <c r="S485" s="8"/>
      <c r="T485" s="8"/>
      <c r="U485" s="8"/>
      <c r="V485" s="8"/>
      <c r="W485" s="8"/>
      <c r="X485" s="8"/>
      <c r="Y485" s="8"/>
    </row>
    <row r="486" spans="1:25" x14ac:dyDescent="0.2">
      <c r="A486" s="49"/>
      <c r="B486" s="9"/>
      <c r="C486" s="8"/>
      <c r="D486" s="8"/>
      <c r="E486" s="8"/>
      <c r="F486" s="8"/>
      <c r="G486" s="8"/>
      <c r="H486" s="8"/>
      <c r="I486" s="8"/>
      <c r="J486" s="8"/>
      <c r="K486" s="8"/>
      <c r="L486" s="8"/>
      <c r="M486" s="8"/>
      <c r="N486" s="8"/>
      <c r="O486" s="8"/>
      <c r="P486" s="8"/>
      <c r="Q486" s="8"/>
      <c r="R486" s="8"/>
      <c r="S486" s="8"/>
      <c r="T486" s="8"/>
      <c r="U486" s="8"/>
      <c r="V486" s="8"/>
      <c r="W486" s="8"/>
      <c r="X486" s="8"/>
      <c r="Y486" s="8"/>
    </row>
    <row r="487" spans="1:25" x14ac:dyDescent="0.2">
      <c r="A487" s="49"/>
      <c r="B487" s="9"/>
      <c r="C487" s="8"/>
      <c r="D487" s="8"/>
      <c r="E487" s="8"/>
      <c r="F487" s="8"/>
      <c r="G487" s="8"/>
      <c r="H487" s="8"/>
      <c r="I487" s="8"/>
      <c r="J487" s="8"/>
      <c r="K487" s="8"/>
      <c r="L487" s="8"/>
      <c r="M487" s="8"/>
      <c r="N487" s="8"/>
      <c r="O487" s="8"/>
      <c r="P487" s="8"/>
      <c r="Q487" s="8"/>
      <c r="R487" s="8"/>
      <c r="S487" s="8"/>
      <c r="T487" s="8"/>
      <c r="U487" s="8"/>
      <c r="V487" s="8"/>
      <c r="W487" s="8"/>
      <c r="X487" s="8"/>
      <c r="Y487" s="8"/>
    </row>
    <row r="488" spans="1:25" x14ac:dyDescent="0.2">
      <c r="A488" s="49"/>
      <c r="B488" s="9"/>
      <c r="C488" s="8"/>
      <c r="D488" s="8"/>
      <c r="E488" s="8"/>
      <c r="F488" s="8"/>
      <c r="G488" s="8"/>
      <c r="H488" s="8"/>
      <c r="I488" s="8"/>
      <c r="J488" s="8"/>
      <c r="K488" s="8"/>
      <c r="L488" s="8"/>
      <c r="M488" s="8"/>
      <c r="N488" s="8"/>
      <c r="O488" s="8"/>
      <c r="P488" s="8"/>
      <c r="Q488" s="8"/>
      <c r="R488" s="8"/>
      <c r="S488" s="8"/>
      <c r="T488" s="8"/>
      <c r="U488" s="8"/>
      <c r="V488" s="8"/>
      <c r="W488" s="8"/>
      <c r="X488" s="8"/>
      <c r="Y488" s="8"/>
    </row>
    <row r="489" spans="1:25" x14ac:dyDescent="0.2">
      <c r="A489" s="49"/>
      <c r="B489" s="9"/>
      <c r="C489" s="8"/>
      <c r="D489" s="8"/>
      <c r="E489" s="8"/>
      <c r="F489" s="8"/>
      <c r="G489" s="8"/>
      <c r="H489" s="8"/>
      <c r="I489" s="8"/>
      <c r="J489" s="8"/>
      <c r="K489" s="8"/>
      <c r="L489" s="8"/>
      <c r="M489" s="8"/>
      <c r="N489" s="8"/>
      <c r="O489" s="8"/>
      <c r="P489" s="8"/>
      <c r="Q489" s="8"/>
      <c r="R489" s="8"/>
      <c r="S489" s="8"/>
      <c r="T489" s="8"/>
      <c r="U489" s="8"/>
      <c r="V489" s="8"/>
      <c r="W489" s="8"/>
      <c r="X489" s="8"/>
      <c r="Y489" s="8"/>
    </row>
    <row r="490" spans="1:25" x14ac:dyDescent="0.2">
      <c r="A490" s="49"/>
      <c r="B490" s="9"/>
      <c r="C490" s="8"/>
      <c r="D490" s="8"/>
      <c r="E490" s="8"/>
      <c r="F490" s="8"/>
      <c r="G490" s="8"/>
      <c r="H490" s="8"/>
      <c r="I490" s="8"/>
      <c r="J490" s="8"/>
      <c r="K490" s="8"/>
      <c r="L490" s="8"/>
      <c r="M490" s="8"/>
      <c r="N490" s="8"/>
      <c r="O490" s="8"/>
      <c r="P490" s="8"/>
      <c r="Q490" s="8"/>
      <c r="R490" s="8"/>
      <c r="S490" s="8"/>
      <c r="T490" s="8"/>
      <c r="U490" s="8"/>
      <c r="V490" s="8"/>
      <c r="W490" s="8"/>
      <c r="X490" s="8"/>
      <c r="Y490" s="8"/>
    </row>
    <row r="491" spans="1:25" x14ac:dyDescent="0.2">
      <c r="A491" s="49"/>
      <c r="B491" s="9"/>
      <c r="C491" s="8"/>
      <c r="D491" s="8"/>
      <c r="E491" s="8"/>
      <c r="F491" s="8"/>
      <c r="G491" s="8"/>
      <c r="H491" s="8"/>
      <c r="I491" s="8"/>
      <c r="J491" s="8"/>
      <c r="K491" s="8"/>
      <c r="L491" s="8"/>
      <c r="M491" s="8"/>
      <c r="N491" s="8"/>
      <c r="O491" s="8"/>
      <c r="P491" s="8"/>
      <c r="Q491" s="8"/>
      <c r="R491" s="8"/>
      <c r="S491" s="8"/>
      <c r="T491" s="8"/>
      <c r="U491" s="8"/>
      <c r="V491" s="8"/>
      <c r="W491" s="8"/>
      <c r="X491" s="8"/>
      <c r="Y491" s="8"/>
    </row>
    <row r="492" spans="1:25" x14ac:dyDescent="0.2">
      <c r="A492" s="49"/>
      <c r="B492" s="9"/>
      <c r="C492" s="8"/>
      <c r="D492" s="8"/>
      <c r="E492" s="8"/>
      <c r="F492" s="8"/>
      <c r="G492" s="8"/>
      <c r="H492" s="8"/>
      <c r="I492" s="8"/>
      <c r="J492" s="8"/>
      <c r="K492" s="8"/>
      <c r="L492" s="8"/>
      <c r="M492" s="8"/>
      <c r="N492" s="8"/>
      <c r="O492" s="8"/>
      <c r="P492" s="8"/>
      <c r="Q492" s="8"/>
      <c r="R492" s="8"/>
      <c r="S492" s="8"/>
      <c r="T492" s="8"/>
      <c r="U492" s="8"/>
      <c r="V492" s="8"/>
      <c r="W492" s="8"/>
      <c r="X492" s="8"/>
      <c r="Y492" s="8"/>
    </row>
    <row r="493" spans="1:25" x14ac:dyDescent="0.2">
      <c r="A493" s="49"/>
      <c r="B493" s="9"/>
      <c r="C493" s="8"/>
      <c r="D493" s="8"/>
      <c r="E493" s="8"/>
      <c r="F493" s="8"/>
      <c r="G493" s="8"/>
      <c r="H493" s="8"/>
      <c r="I493" s="8"/>
      <c r="J493" s="8"/>
      <c r="K493" s="8"/>
      <c r="L493" s="8"/>
      <c r="M493" s="8"/>
      <c r="N493" s="8"/>
      <c r="O493" s="8"/>
      <c r="P493" s="8"/>
      <c r="Q493" s="8"/>
      <c r="R493" s="8"/>
      <c r="S493" s="8"/>
      <c r="T493" s="8"/>
      <c r="U493" s="8"/>
      <c r="V493" s="8"/>
      <c r="W493" s="8"/>
      <c r="X493" s="8"/>
      <c r="Y493" s="8"/>
    </row>
    <row r="494" spans="1:25" x14ac:dyDescent="0.2">
      <c r="A494" s="49"/>
      <c r="B494" s="9"/>
      <c r="C494" s="8"/>
      <c r="D494" s="8"/>
      <c r="E494" s="8"/>
      <c r="F494" s="8"/>
      <c r="G494" s="8"/>
      <c r="H494" s="8"/>
      <c r="I494" s="8"/>
      <c r="J494" s="8"/>
      <c r="K494" s="8"/>
      <c r="L494" s="8"/>
      <c r="M494" s="8"/>
      <c r="N494" s="8"/>
      <c r="O494" s="8"/>
      <c r="P494" s="8"/>
      <c r="Q494" s="8"/>
      <c r="R494" s="8"/>
      <c r="S494" s="8"/>
      <c r="T494" s="8"/>
      <c r="U494" s="8"/>
      <c r="V494" s="8"/>
      <c r="W494" s="8"/>
      <c r="X494" s="8"/>
      <c r="Y494" s="8"/>
    </row>
    <row r="495" spans="1:25" x14ac:dyDescent="0.2">
      <c r="A495" s="49"/>
      <c r="B495" s="9"/>
      <c r="C495" s="8"/>
      <c r="D495" s="8"/>
      <c r="E495" s="8"/>
      <c r="F495" s="8"/>
      <c r="G495" s="8"/>
      <c r="H495" s="8"/>
      <c r="I495" s="8"/>
      <c r="J495" s="8"/>
      <c r="K495" s="8"/>
      <c r="L495" s="8"/>
      <c r="M495" s="8"/>
      <c r="N495" s="8"/>
      <c r="O495" s="8"/>
      <c r="P495" s="8"/>
      <c r="Q495" s="8"/>
      <c r="R495" s="8"/>
      <c r="S495" s="8"/>
      <c r="T495" s="8"/>
      <c r="U495" s="8"/>
      <c r="V495" s="8"/>
      <c r="W495" s="8"/>
      <c r="X495" s="8"/>
      <c r="Y495" s="8"/>
    </row>
    <row r="496" spans="1:25" x14ac:dyDescent="0.2">
      <c r="A496" s="49"/>
      <c r="B496" s="9"/>
      <c r="C496" s="8"/>
      <c r="D496" s="8"/>
      <c r="E496" s="8"/>
      <c r="F496" s="8"/>
      <c r="G496" s="8"/>
      <c r="H496" s="8"/>
      <c r="I496" s="8"/>
      <c r="J496" s="8"/>
      <c r="K496" s="8"/>
      <c r="L496" s="8"/>
      <c r="M496" s="8"/>
      <c r="N496" s="8"/>
      <c r="O496" s="8"/>
      <c r="P496" s="8"/>
      <c r="Q496" s="8"/>
      <c r="R496" s="8"/>
      <c r="S496" s="8"/>
      <c r="T496" s="8"/>
      <c r="U496" s="8"/>
      <c r="V496" s="8"/>
      <c r="W496" s="8"/>
      <c r="X496" s="8"/>
      <c r="Y496" s="8"/>
    </row>
    <row r="497" spans="1:25" x14ac:dyDescent="0.2">
      <c r="A497" s="49"/>
      <c r="B497" s="9"/>
      <c r="C497" s="8"/>
      <c r="D497" s="8"/>
      <c r="E497" s="8"/>
      <c r="F497" s="8"/>
      <c r="G497" s="8"/>
      <c r="H497" s="8"/>
      <c r="I497" s="8"/>
      <c r="J497" s="8"/>
      <c r="K497" s="8"/>
      <c r="L497" s="8"/>
      <c r="M497" s="8"/>
      <c r="N497" s="8"/>
      <c r="O497" s="8"/>
      <c r="P497" s="8"/>
      <c r="Q497" s="8"/>
      <c r="R497" s="8"/>
      <c r="S497" s="8"/>
      <c r="T497" s="8"/>
      <c r="U497" s="8"/>
      <c r="V497" s="8"/>
      <c r="W497" s="8"/>
      <c r="X497" s="8"/>
      <c r="Y497" s="8"/>
    </row>
    <row r="498" spans="1:25" x14ac:dyDescent="0.2">
      <c r="A498" s="49"/>
      <c r="B498" s="9"/>
      <c r="C498" s="8"/>
      <c r="D498" s="8"/>
      <c r="E498" s="8"/>
      <c r="F498" s="8"/>
      <c r="G498" s="8"/>
      <c r="H498" s="8"/>
      <c r="I498" s="8"/>
      <c r="J498" s="8"/>
      <c r="K498" s="8"/>
      <c r="L498" s="8"/>
      <c r="M498" s="8"/>
      <c r="N498" s="8"/>
      <c r="O498" s="8"/>
      <c r="P498" s="8"/>
      <c r="Q498" s="8"/>
      <c r="R498" s="8"/>
      <c r="S498" s="8"/>
      <c r="T498" s="8"/>
      <c r="U498" s="8"/>
      <c r="V498" s="8"/>
      <c r="W498" s="8"/>
      <c r="X498" s="8"/>
      <c r="Y498" s="8"/>
    </row>
    <row r="499" spans="1:25" x14ac:dyDescent="0.2">
      <c r="A499" s="49"/>
      <c r="B499" s="9"/>
      <c r="C499" s="8"/>
      <c r="D499" s="8"/>
      <c r="E499" s="8"/>
      <c r="F499" s="8"/>
      <c r="G499" s="8"/>
      <c r="H499" s="8"/>
      <c r="I499" s="8"/>
      <c r="J499" s="8"/>
      <c r="K499" s="8"/>
      <c r="L499" s="8"/>
      <c r="M499" s="8"/>
      <c r="N499" s="8"/>
      <c r="O499" s="8"/>
      <c r="P499" s="8"/>
      <c r="Q499" s="8"/>
      <c r="R499" s="8"/>
      <c r="S499" s="8"/>
      <c r="T499" s="8"/>
      <c r="U499" s="8"/>
      <c r="V499" s="8"/>
      <c r="W499" s="8"/>
      <c r="X499" s="8"/>
      <c r="Y499" s="8"/>
    </row>
    <row r="500" spans="1:25" x14ac:dyDescent="0.2">
      <c r="A500" s="49"/>
      <c r="B500" s="9"/>
      <c r="C500" s="8"/>
      <c r="D500" s="8"/>
      <c r="E500" s="8"/>
      <c r="F500" s="8"/>
      <c r="G500" s="8"/>
      <c r="H500" s="8"/>
      <c r="I500" s="8"/>
      <c r="J500" s="8"/>
      <c r="K500" s="8"/>
      <c r="L500" s="8"/>
      <c r="M500" s="8"/>
      <c r="N500" s="8"/>
      <c r="O500" s="8"/>
      <c r="P500" s="8"/>
      <c r="Q500" s="8"/>
      <c r="R500" s="8"/>
      <c r="S500" s="8"/>
      <c r="T500" s="8"/>
      <c r="U500" s="8"/>
      <c r="V500" s="8"/>
      <c r="W500" s="8"/>
      <c r="X500" s="8"/>
      <c r="Y500" s="8"/>
    </row>
    <row r="501" spans="1:25" x14ac:dyDescent="0.2">
      <c r="A501" s="49"/>
      <c r="B501" s="9"/>
      <c r="C501" s="8"/>
      <c r="D501" s="8"/>
      <c r="E501" s="8"/>
      <c r="F501" s="8"/>
      <c r="G501" s="8"/>
      <c r="H501" s="8"/>
      <c r="I501" s="8"/>
      <c r="J501" s="8"/>
      <c r="K501" s="8"/>
      <c r="L501" s="8"/>
      <c r="M501" s="8"/>
      <c r="N501" s="8"/>
      <c r="O501" s="8"/>
      <c r="P501" s="8"/>
      <c r="Q501" s="8"/>
      <c r="R501" s="8"/>
      <c r="S501" s="8"/>
      <c r="T501" s="8"/>
      <c r="U501" s="8"/>
      <c r="V501" s="8"/>
      <c r="W501" s="8"/>
      <c r="X501" s="8"/>
      <c r="Y501" s="8"/>
    </row>
    <row r="502" spans="1:25" x14ac:dyDescent="0.2">
      <c r="A502" s="49"/>
      <c r="B502" s="9"/>
      <c r="C502" s="8"/>
      <c r="D502" s="8"/>
      <c r="E502" s="8"/>
      <c r="F502" s="8"/>
      <c r="G502" s="8"/>
      <c r="H502" s="8"/>
      <c r="I502" s="8"/>
      <c r="J502" s="8"/>
      <c r="K502" s="8"/>
      <c r="L502" s="8"/>
      <c r="M502" s="8"/>
      <c r="N502" s="8"/>
      <c r="O502" s="8"/>
      <c r="P502" s="8"/>
      <c r="Q502" s="8"/>
      <c r="R502" s="8"/>
      <c r="S502" s="8"/>
      <c r="T502" s="8"/>
      <c r="U502" s="8"/>
      <c r="V502" s="8"/>
      <c r="W502" s="8"/>
      <c r="X502" s="8"/>
      <c r="Y502" s="8"/>
    </row>
    <row r="503" spans="1:25" x14ac:dyDescent="0.2">
      <c r="A503" s="49"/>
      <c r="B503" s="9"/>
      <c r="C503" s="8"/>
      <c r="D503" s="8"/>
      <c r="E503" s="8"/>
      <c r="F503" s="8"/>
      <c r="G503" s="8"/>
      <c r="H503" s="8"/>
      <c r="I503" s="8"/>
      <c r="J503" s="8"/>
      <c r="K503" s="8"/>
      <c r="L503" s="8"/>
      <c r="M503" s="8"/>
      <c r="N503" s="8"/>
      <c r="O503" s="8"/>
      <c r="P503" s="8"/>
      <c r="Q503" s="8"/>
      <c r="R503" s="8"/>
      <c r="S503" s="8"/>
      <c r="T503" s="8"/>
      <c r="U503" s="8"/>
      <c r="V503" s="8"/>
      <c r="W503" s="8"/>
      <c r="X503" s="8"/>
      <c r="Y503" s="8"/>
    </row>
    <row r="504" spans="1:25" x14ac:dyDescent="0.2">
      <c r="A504" s="49"/>
      <c r="B504" s="9"/>
      <c r="C504" s="8"/>
      <c r="D504" s="8"/>
      <c r="E504" s="8"/>
      <c r="F504" s="8"/>
      <c r="G504" s="8"/>
      <c r="H504" s="8"/>
      <c r="I504" s="8"/>
      <c r="J504" s="8"/>
      <c r="K504" s="8"/>
      <c r="L504" s="8"/>
      <c r="M504" s="8"/>
      <c r="N504" s="8"/>
      <c r="O504" s="8"/>
      <c r="P504" s="8"/>
      <c r="Q504" s="8"/>
      <c r="R504" s="8"/>
      <c r="S504" s="8"/>
      <c r="T504" s="8"/>
      <c r="U504" s="8"/>
      <c r="V504" s="8"/>
      <c r="W504" s="8"/>
      <c r="X504" s="8"/>
      <c r="Y504" s="8"/>
    </row>
    <row r="505" spans="1:25" x14ac:dyDescent="0.2">
      <c r="A505" s="49"/>
      <c r="B505" s="9"/>
      <c r="C505" s="8"/>
      <c r="D505" s="8"/>
      <c r="E505" s="8"/>
      <c r="F505" s="8"/>
      <c r="G505" s="8"/>
      <c r="H505" s="8"/>
      <c r="I505" s="8"/>
      <c r="J505" s="8"/>
      <c r="K505" s="8"/>
      <c r="L505" s="8"/>
      <c r="M505" s="8"/>
      <c r="N505" s="8"/>
      <c r="O505" s="8"/>
      <c r="P505" s="8"/>
      <c r="Q505" s="8"/>
      <c r="R505" s="8"/>
      <c r="S505" s="8"/>
      <c r="T505" s="8"/>
      <c r="U505" s="8"/>
      <c r="V505" s="8"/>
      <c r="W505" s="8"/>
      <c r="X505" s="8"/>
      <c r="Y505" s="8"/>
    </row>
    <row r="506" spans="1:25" x14ac:dyDescent="0.2">
      <c r="A506" s="49"/>
      <c r="B506" s="9"/>
      <c r="C506" s="8"/>
      <c r="D506" s="8"/>
      <c r="E506" s="8"/>
      <c r="F506" s="8"/>
      <c r="G506" s="8"/>
      <c r="H506" s="8"/>
      <c r="I506" s="8"/>
      <c r="J506" s="8"/>
      <c r="K506" s="8"/>
      <c r="L506" s="8"/>
      <c r="M506" s="8"/>
      <c r="N506" s="8"/>
      <c r="O506" s="8"/>
      <c r="P506" s="8"/>
      <c r="Q506" s="8"/>
      <c r="R506" s="8"/>
      <c r="S506" s="8"/>
      <c r="T506" s="8"/>
      <c r="U506" s="8"/>
      <c r="V506" s="8"/>
      <c r="W506" s="8"/>
      <c r="X506" s="8"/>
      <c r="Y506" s="8"/>
    </row>
    <row r="507" spans="1:25" x14ac:dyDescent="0.2">
      <c r="A507" s="49"/>
      <c r="B507" s="9"/>
      <c r="C507" s="8"/>
      <c r="D507" s="8"/>
      <c r="E507" s="8"/>
      <c r="F507" s="8"/>
      <c r="G507" s="8"/>
      <c r="H507" s="8"/>
      <c r="I507" s="8"/>
      <c r="J507" s="8"/>
      <c r="K507" s="8"/>
      <c r="L507" s="8"/>
      <c r="M507" s="8"/>
      <c r="N507" s="8"/>
      <c r="O507" s="8"/>
      <c r="P507" s="8"/>
      <c r="Q507" s="8"/>
      <c r="R507" s="8"/>
      <c r="S507" s="8"/>
      <c r="T507" s="8"/>
      <c r="U507" s="8"/>
      <c r="V507" s="8"/>
      <c r="W507" s="8"/>
      <c r="X507" s="8"/>
      <c r="Y507" s="8"/>
    </row>
    <row r="508" spans="1:25" x14ac:dyDescent="0.2">
      <c r="A508" s="49"/>
      <c r="B508" s="9"/>
      <c r="C508" s="8"/>
      <c r="D508" s="8"/>
      <c r="E508" s="8"/>
      <c r="F508" s="8"/>
      <c r="G508" s="8"/>
      <c r="H508" s="8"/>
      <c r="I508" s="8"/>
      <c r="J508" s="8"/>
      <c r="K508" s="8"/>
      <c r="L508" s="8"/>
      <c r="M508" s="8"/>
      <c r="N508" s="8"/>
      <c r="O508" s="8"/>
      <c r="P508" s="8"/>
      <c r="Q508" s="8"/>
      <c r="R508" s="8"/>
      <c r="S508" s="8"/>
      <c r="T508" s="8"/>
      <c r="U508" s="8"/>
      <c r="V508" s="8"/>
      <c r="W508" s="8"/>
      <c r="X508" s="8"/>
      <c r="Y508" s="8"/>
    </row>
    <row r="509" spans="1:25" x14ac:dyDescent="0.2">
      <c r="A509" s="49"/>
      <c r="B509" s="9"/>
      <c r="C509" s="8"/>
      <c r="D509" s="8"/>
      <c r="E509" s="8"/>
      <c r="F509" s="8"/>
      <c r="G509" s="8"/>
      <c r="H509" s="8"/>
      <c r="I509" s="8"/>
      <c r="J509" s="8"/>
      <c r="K509" s="8"/>
      <c r="L509" s="8"/>
      <c r="M509" s="8"/>
      <c r="N509" s="8"/>
      <c r="O509" s="8"/>
      <c r="P509" s="8"/>
      <c r="Q509" s="8"/>
      <c r="R509" s="8"/>
      <c r="S509" s="8"/>
      <c r="T509" s="8"/>
      <c r="U509" s="8"/>
      <c r="V509" s="8"/>
      <c r="W509" s="8"/>
      <c r="X509" s="8"/>
      <c r="Y509" s="8"/>
    </row>
    <row r="510" spans="1:25" x14ac:dyDescent="0.2">
      <c r="A510" s="49"/>
      <c r="B510" s="9"/>
      <c r="C510" s="8"/>
      <c r="D510" s="8"/>
      <c r="E510" s="8"/>
      <c r="F510" s="8"/>
      <c r="G510" s="8"/>
      <c r="H510" s="8"/>
      <c r="I510" s="8"/>
      <c r="J510" s="8"/>
      <c r="K510" s="8"/>
      <c r="L510" s="8"/>
      <c r="M510" s="8"/>
      <c r="N510" s="8"/>
      <c r="O510" s="8"/>
      <c r="P510" s="8"/>
      <c r="Q510" s="8"/>
      <c r="R510" s="8"/>
      <c r="S510" s="8"/>
      <c r="T510" s="8"/>
      <c r="U510" s="8"/>
      <c r="V510" s="8"/>
      <c r="W510" s="8"/>
      <c r="X510" s="8"/>
      <c r="Y510" s="8"/>
    </row>
    <row r="511" spans="1:25" x14ac:dyDescent="0.2">
      <c r="A511" s="49"/>
      <c r="B511" s="9"/>
      <c r="C511" s="8"/>
      <c r="D511" s="8"/>
      <c r="E511" s="8"/>
      <c r="F511" s="8"/>
      <c r="G511" s="8"/>
      <c r="H511" s="8"/>
      <c r="I511" s="8"/>
      <c r="J511" s="8"/>
      <c r="K511" s="8"/>
      <c r="L511" s="8"/>
      <c r="M511" s="8"/>
      <c r="N511" s="8"/>
      <c r="O511" s="8"/>
      <c r="P511" s="8"/>
      <c r="Q511" s="8"/>
      <c r="R511" s="8"/>
      <c r="S511" s="8"/>
      <c r="T511" s="8"/>
      <c r="U511" s="8"/>
      <c r="V511" s="8"/>
      <c r="W511" s="8"/>
      <c r="X511" s="8"/>
      <c r="Y511" s="8"/>
    </row>
    <row r="512" spans="1:25" x14ac:dyDescent="0.2">
      <c r="A512" s="49"/>
      <c r="B512" s="9"/>
      <c r="C512" s="8"/>
      <c r="D512" s="8"/>
      <c r="E512" s="8"/>
      <c r="F512" s="8"/>
      <c r="G512" s="8"/>
      <c r="H512" s="8"/>
      <c r="I512" s="8"/>
      <c r="J512" s="8"/>
      <c r="K512" s="8"/>
      <c r="L512" s="8"/>
      <c r="M512" s="8"/>
      <c r="N512" s="8"/>
      <c r="O512" s="8"/>
      <c r="P512" s="8"/>
      <c r="Q512" s="8"/>
      <c r="R512" s="8"/>
      <c r="S512" s="8"/>
      <c r="T512" s="8"/>
      <c r="U512" s="8"/>
      <c r="V512" s="8"/>
      <c r="W512" s="8"/>
      <c r="X512" s="8"/>
      <c r="Y512" s="8"/>
    </row>
    <row r="513" spans="1:25" x14ac:dyDescent="0.2">
      <c r="A513" s="49"/>
      <c r="B513" s="9"/>
      <c r="C513" s="8"/>
      <c r="D513" s="8"/>
      <c r="E513" s="8"/>
      <c r="F513" s="8"/>
      <c r="G513" s="8"/>
      <c r="H513" s="8"/>
      <c r="I513" s="8"/>
      <c r="J513" s="8"/>
      <c r="K513" s="8"/>
      <c r="L513" s="8"/>
      <c r="M513" s="8"/>
      <c r="N513" s="8"/>
      <c r="O513" s="8"/>
      <c r="P513" s="8"/>
      <c r="Q513" s="8"/>
      <c r="R513" s="8"/>
      <c r="S513" s="8"/>
      <c r="T513" s="8"/>
      <c r="U513" s="8"/>
      <c r="V513" s="8"/>
      <c r="W513" s="8"/>
      <c r="X513" s="8"/>
      <c r="Y513" s="8"/>
    </row>
    <row r="514" spans="1:25" x14ac:dyDescent="0.2">
      <c r="A514" s="49"/>
      <c r="B514" s="9"/>
      <c r="C514" s="8"/>
      <c r="D514" s="8"/>
      <c r="E514" s="8"/>
      <c r="F514" s="8"/>
      <c r="G514" s="8"/>
      <c r="H514" s="8"/>
      <c r="I514" s="8"/>
      <c r="J514" s="8"/>
      <c r="K514" s="8"/>
      <c r="L514" s="8"/>
      <c r="M514" s="8"/>
      <c r="N514" s="8"/>
      <c r="O514" s="8"/>
      <c r="P514" s="8"/>
      <c r="Q514" s="8"/>
      <c r="R514" s="8"/>
      <c r="S514" s="8"/>
      <c r="T514" s="8"/>
      <c r="U514" s="8"/>
      <c r="V514" s="8"/>
      <c r="W514" s="8"/>
      <c r="X514" s="8"/>
      <c r="Y514" s="8"/>
    </row>
    <row r="515" spans="1:25" x14ac:dyDescent="0.2">
      <c r="A515" s="49"/>
      <c r="B515" s="9"/>
      <c r="C515" s="8"/>
      <c r="D515" s="8"/>
      <c r="E515" s="8"/>
      <c r="F515" s="8"/>
      <c r="G515" s="8"/>
      <c r="H515" s="8"/>
      <c r="I515" s="8"/>
      <c r="J515" s="8"/>
      <c r="K515" s="8"/>
      <c r="L515" s="8"/>
      <c r="M515" s="8"/>
      <c r="N515" s="8"/>
      <c r="O515" s="8"/>
      <c r="P515" s="8"/>
      <c r="Q515" s="8"/>
      <c r="R515" s="8"/>
      <c r="S515" s="8"/>
      <c r="T515" s="8"/>
      <c r="U515" s="8"/>
      <c r="V515" s="8"/>
      <c r="W515" s="8"/>
      <c r="X515" s="8"/>
      <c r="Y515" s="8"/>
    </row>
    <row r="516" spans="1:25" x14ac:dyDescent="0.2">
      <c r="A516" s="49"/>
      <c r="B516" s="9"/>
      <c r="C516" s="8"/>
      <c r="D516" s="8"/>
      <c r="E516" s="8"/>
      <c r="F516" s="8"/>
      <c r="G516" s="8"/>
      <c r="H516" s="8"/>
      <c r="I516" s="8"/>
      <c r="J516" s="8"/>
      <c r="K516" s="8"/>
      <c r="L516" s="8"/>
      <c r="M516" s="8"/>
      <c r="N516" s="8"/>
      <c r="O516" s="8"/>
      <c r="P516" s="8"/>
      <c r="Q516" s="8"/>
      <c r="R516" s="8"/>
      <c r="S516" s="8"/>
      <c r="T516" s="8"/>
      <c r="U516" s="8"/>
      <c r="V516" s="8"/>
      <c r="W516" s="8"/>
      <c r="X516" s="8"/>
      <c r="Y516" s="8"/>
    </row>
    <row r="517" spans="1:25" x14ac:dyDescent="0.2">
      <c r="A517" s="49"/>
      <c r="B517" s="9"/>
      <c r="C517" s="8"/>
      <c r="D517" s="8"/>
      <c r="E517" s="8"/>
      <c r="F517" s="8"/>
      <c r="G517" s="8"/>
      <c r="H517" s="8"/>
      <c r="I517" s="8"/>
      <c r="J517" s="8"/>
      <c r="K517" s="8"/>
      <c r="L517" s="8"/>
      <c r="M517" s="8"/>
      <c r="N517" s="8"/>
      <c r="O517" s="8"/>
      <c r="P517" s="8"/>
      <c r="Q517" s="8"/>
      <c r="R517" s="8"/>
      <c r="S517" s="8"/>
      <c r="T517" s="8"/>
      <c r="U517" s="8"/>
      <c r="V517" s="8"/>
      <c r="W517" s="8"/>
      <c r="X517" s="8"/>
      <c r="Y517" s="8"/>
    </row>
    <row r="518" spans="1:25" x14ac:dyDescent="0.2">
      <c r="A518" s="49"/>
      <c r="B518" s="9"/>
      <c r="C518" s="8"/>
      <c r="D518" s="8"/>
      <c r="E518" s="8"/>
      <c r="F518" s="8"/>
      <c r="G518" s="8"/>
      <c r="H518" s="8"/>
      <c r="I518" s="8"/>
      <c r="J518" s="8"/>
      <c r="K518" s="8"/>
      <c r="L518" s="8"/>
      <c r="M518" s="8"/>
      <c r="N518" s="8"/>
      <c r="O518" s="8"/>
      <c r="P518" s="8"/>
      <c r="Q518" s="8"/>
      <c r="R518" s="8"/>
      <c r="S518" s="8"/>
      <c r="T518" s="8"/>
      <c r="U518" s="8"/>
      <c r="V518" s="8"/>
      <c r="W518" s="8"/>
      <c r="X518" s="8"/>
      <c r="Y518" s="8"/>
    </row>
    <row r="519" spans="1:25" x14ac:dyDescent="0.2">
      <c r="A519" s="49"/>
      <c r="B519" s="9"/>
      <c r="C519" s="8"/>
      <c r="D519" s="8"/>
      <c r="E519" s="8"/>
      <c r="F519" s="8"/>
      <c r="G519" s="8"/>
      <c r="H519" s="8"/>
      <c r="I519" s="8"/>
      <c r="J519" s="8"/>
      <c r="K519" s="8"/>
      <c r="L519" s="8"/>
      <c r="M519" s="8"/>
      <c r="N519" s="8"/>
      <c r="O519" s="8"/>
      <c r="P519" s="8"/>
      <c r="Q519" s="8"/>
      <c r="R519" s="8"/>
      <c r="S519" s="8"/>
      <c r="T519" s="8"/>
      <c r="U519" s="8"/>
      <c r="V519" s="8"/>
      <c r="W519" s="8"/>
      <c r="X519" s="8"/>
      <c r="Y519" s="8"/>
    </row>
    <row r="520" spans="1:25" x14ac:dyDescent="0.2">
      <c r="A520" s="49"/>
      <c r="B520" s="9"/>
      <c r="C520" s="8"/>
      <c r="D520" s="8"/>
      <c r="E520" s="8"/>
      <c r="F520" s="8"/>
      <c r="G520" s="8"/>
      <c r="H520" s="8"/>
      <c r="I520" s="8"/>
      <c r="J520" s="8"/>
      <c r="K520" s="8"/>
      <c r="L520" s="8"/>
      <c r="M520" s="8"/>
      <c r="N520" s="8"/>
      <c r="O520" s="8"/>
      <c r="P520" s="8"/>
      <c r="Q520" s="8"/>
      <c r="R520" s="8"/>
      <c r="S520" s="8"/>
      <c r="T520" s="8"/>
      <c r="U520" s="8"/>
      <c r="V520" s="8"/>
      <c r="W520" s="8"/>
      <c r="X520" s="8"/>
      <c r="Y520" s="8"/>
    </row>
    <row r="521" spans="1:25" x14ac:dyDescent="0.2">
      <c r="A521" s="49"/>
      <c r="B521" s="9"/>
      <c r="C521" s="8"/>
      <c r="D521" s="8"/>
      <c r="E521" s="8"/>
      <c r="F521" s="8"/>
      <c r="G521" s="8"/>
      <c r="H521" s="8"/>
      <c r="I521" s="8"/>
      <c r="J521" s="8"/>
      <c r="K521" s="8"/>
      <c r="L521" s="8"/>
      <c r="M521" s="8"/>
      <c r="N521" s="8"/>
      <c r="O521" s="8"/>
      <c r="P521" s="8"/>
      <c r="Q521" s="8"/>
      <c r="R521" s="8"/>
      <c r="S521" s="8"/>
      <c r="T521" s="8"/>
      <c r="U521" s="8"/>
      <c r="V521" s="8"/>
      <c r="W521" s="8"/>
      <c r="X521" s="8"/>
      <c r="Y521" s="8"/>
    </row>
    <row r="522" spans="1:25" x14ac:dyDescent="0.2">
      <c r="A522" s="49"/>
      <c r="B522" s="9"/>
      <c r="C522" s="8"/>
      <c r="D522" s="8"/>
      <c r="E522" s="8"/>
      <c r="F522" s="8"/>
      <c r="G522" s="8"/>
      <c r="H522" s="8"/>
      <c r="I522" s="8"/>
      <c r="J522" s="8"/>
      <c r="K522" s="8"/>
      <c r="L522" s="8"/>
      <c r="M522" s="8"/>
      <c r="N522" s="8"/>
      <c r="O522" s="8"/>
      <c r="P522" s="8"/>
      <c r="Q522" s="8"/>
      <c r="R522" s="8"/>
      <c r="S522" s="8"/>
      <c r="T522" s="8"/>
      <c r="U522" s="8"/>
      <c r="V522" s="8"/>
      <c r="W522" s="8"/>
      <c r="X522" s="8"/>
      <c r="Y522" s="8"/>
    </row>
    <row r="523" spans="1:25" x14ac:dyDescent="0.2">
      <c r="A523" s="49"/>
      <c r="B523" s="9"/>
      <c r="C523" s="8"/>
      <c r="D523" s="8"/>
      <c r="E523" s="8"/>
      <c r="F523" s="8"/>
      <c r="G523" s="8"/>
      <c r="H523" s="8"/>
      <c r="I523" s="8"/>
      <c r="J523" s="8"/>
      <c r="K523" s="8"/>
      <c r="L523" s="8"/>
      <c r="M523" s="8"/>
      <c r="N523" s="8"/>
      <c r="O523" s="8"/>
      <c r="P523" s="8"/>
      <c r="Q523" s="8"/>
      <c r="R523" s="8"/>
      <c r="S523" s="8"/>
      <c r="T523" s="8"/>
      <c r="U523" s="8"/>
      <c r="V523" s="8"/>
      <c r="W523" s="8"/>
      <c r="X523" s="8"/>
      <c r="Y523" s="8"/>
    </row>
    <row r="524" spans="1:25" x14ac:dyDescent="0.2">
      <c r="A524" s="49"/>
      <c r="B524" s="9"/>
      <c r="C524" s="8"/>
      <c r="D524" s="8"/>
      <c r="E524" s="8"/>
      <c r="F524" s="8"/>
      <c r="G524" s="8"/>
      <c r="H524" s="8"/>
      <c r="I524" s="8"/>
      <c r="J524" s="8"/>
      <c r="K524" s="8"/>
      <c r="L524" s="8"/>
      <c r="M524" s="8"/>
      <c r="N524" s="8"/>
      <c r="O524" s="8"/>
      <c r="P524" s="8"/>
      <c r="Q524" s="8"/>
      <c r="R524" s="8"/>
      <c r="S524" s="8"/>
      <c r="T524" s="8"/>
      <c r="U524" s="8"/>
      <c r="V524" s="8"/>
      <c r="W524" s="8"/>
      <c r="X524" s="8"/>
      <c r="Y524" s="8"/>
    </row>
    <row r="525" spans="1:25" x14ac:dyDescent="0.2">
      <c r="A525" s="49"/>
      <c r="B525" s="9"/>
      <c r="C525" s="8"/>
      <c r="D525" s="8"/>
      <c r="E525" s="8"/>
      <c r="F525" s="8"/>
      <c r="G525" s="8"/>
      <c r="H525" s="8"/>
      <c r="I525" s="8"/>
      <c r="J525" s="8"/>
      <c r="K525" s="8"/>
      <c r="L525" s="8"/>
      <c r="M525" s="8"/>
      <c r="N525" s="8"/>
      <c r="O525" s="8"/>
      <c r="P525" s="8"/>
      <c r="Q525" s="8"/>
      <c r="R525" s="8"/>
      <c r="S525" s="8"/>
      <c r="T525" s="8"/>
      <c r="U525" s="8"/>
      <c r="V525" s="8"/>
      <c r="W525" s="8"/>
      <c r="X525" s="8"/>
      <c r="Y525" s="8"/>
    </row>
    <row r="526" spans="1:25" x14ac:dyDescent="0.2">
      <c r="A526" s="49"/>
      <c r="B526" s="9"/>
      <c r="C526" s="8"/>
      <c r="D526" s="8"/>
      <c r="E526" s="8"/>
      <c r="F526" s="8"/>
      <c r="G526" s="8"/>
      <c r="H526" s="8"/>
      <c r="I526" s="8"/>
      <c r="J526" s="8"/>
      <c r="K526" s="8"/>
      <c r="L526" s="8"/>
      <c r="M526" s="8"/>
      <c r="N526" s="8"/>
      <c r="O526" s="8"/>
      <c r="P526" s="8"/>
      <c r="Q526" s="8"/>
      <c r="R526" s="8"/>
      <c r="S526" s="8"/>
      <c r="T526" s="8"/>
      <c r="U526" s="8"/>
      <c r="V526" s="8"/>
      <c r="W526" s="8"/>
      <c r="X526" s="8"/>
      <c r="Y526" s="8"/>
    </row>
    <row r="527" spans="1:25" x14ac:dyDescent="0.2">
      <c r="A527" s="49"/>
      <c r="B527" s="9"/>
      <c r="C527" s="8"/>
      <c r="D527" s="8"/>
      <c r="E527" s="8"/>
      <c r="F527" s="8"/>
      <c r="G527" s="8"/>
      <c r="H527" s="8"/>
      <c r="I527" s="8"/>
      <c r="J527" s="8"/>
      <c r="K527" s="8"/>
      <c r="L527" s="8"/>
      <c r="M527" s="8"/>
      <c r="N527" s="8"/>
      <c r="O527" s="8"/>
      <c r="P527" s="8"/>
      <c r="Q527" s="8"/>
      <c r="R527" s="8"/>
      <c r="S527" s="8"/>
      <c r="T527" s="8"/>
      <c r="U527" s="8"/>
      <c r="V527" s="8"/>
      <c r="W527" s="8"/>
      <c r="X527" s="8"/>
      <c r="Y527" s="8"/>
    </row>
    <row r="528" spans="1:25" x14ac:dyDescent="0.2">
      <c r="A528" s="49"/>
      <c r="B528" s="9"/>
      <c r="C528" s="8"/>
      <c r="D528" s="8"/>
      <c r="E528" s="8"/>
      <c r="F528" s="8"/>
      <c r="G528" s="8"/>
      <c r="H528" s="8"/>
      <c r="I528" s="8"/>
      <c r="J528" s="8"/>
      <c r="K528" s="8"/>
      <c r="L528" s="8"/>
      <c r="M528" s="8"/>
      <c r="N528" s="8"/>
      <c r="O528" s="8"/>
      <c r="P528" s="8"/>
      <c r="Q528" s="8"/>
      <c r="R528" s="8"/>
      <c r="S528" s="8"/>
      <c r="T528" s="8"/>
      <c r="U528" s="8"/>
      <c r="V528" s="8"/>
      <c r="W528" s="8"/>
      <c r="X528" s="8"/>
      <c r="Y528" s="8"/>
    </row>
    <row r="529" spans="1:25" x14ac:dyDescent="0.2">
      <c r="A529" s="49"/>
      <c r="B529" s="9"/>
      <c r="C529" s="8"/>
      <c r="D529" s="8"/>
      <c r="E529" s="8"/>
      <c r="F529" s="8"/>
      <c r="G529" s="8"/>
      <c r="H529" s="8"/>
      <c r="I529" s="8"/>
      <c r="J529" s="8"/>
      <c r="K529" s="8"/>
      <c r="L529" s="8"/>
      <c r="M529" s="8"/>
      <c r="N529" s="8"/>
      <c r="O529" s="8"/>
      <c r="P529" s="8"/>
      <c r="Q529" s="8"/>
      <c r="R529" s="8"/>
      <c r="S529" s="8"/>
      <c r="T529" s="8"/>
      <c r="U529" s="8"/>
      <c r="V529" s="8"/>
      <c r="W529" s="8"/>
      <c r="X529" s="8"/>
      <c r="Y529" s="8"/>
    </row>
    <row r="530" spans="1:25" x14ac:dyDescent="0.2">
      <c r="A530" s="49"/>
      <c r="B530" s="9"/>
      <c r="C530" s="8"/>
      <c r="D530" s="8"/>
      <c r="E530" s="8"/>
      <c r="F530" s="8"/>
      <c r="G530" s="8"/>
      <c r="H530" s="8"/>
      <c r="I530" s="8"/>
      <c r="J530" s="8"/>
      <c r="K530" s="8"/>
      <c r="L530" s="8"/>
      <c r="M530" s="8"/>
      <c r="N530" s="8"/>
      <c r="O530" s="8"/>
      <c r="P530" s="8"/>
      <c r="Q530" s="8"/>
      <c r="R530" s="8"/>
      <c r="S530" s="8"/>
      <c r="T530" s="8"/>
      <c r="U530" s="8"/>
      <c r="V530" s="8"/>
      <c r="W530" s="8"/>
      <c r="X530" s="8"/>
      <c r="Y530" s="8"/>
    </row>
    <row r="531" spans="1:25" x14ac:dyDescent="0.2">
      <c r="A531" s="49"/>
      <c r="B531" s="9"/>
      <c r="C531" s="8"/>
      <c r="D531" s="8"/>
      <c r="E531" s="8"/>
      <c r="F531" s="8"/>
      <c r="G531" s="8"/>
      <c r="H531" s="8"/>
      <c r="I531" s="8"/>
      <c r="J531" s="8"/>
      <c r="K531" s="8"/>
      <c r="L531" s="8"/>
      <c r="M531" s="8"/>
      <c r="N531" s="8"/>
      <c r="O531" s="8"/>
      <c r="P531" s="8"/>
      <c r="Q531" s="8"/>
      <c r="R531" s="8"/>
      <c r="S531" s="8"/>
      <c r="T531" s="8"/>
      <c r="U531" s="8"/>
      <c r="V531" s="8"/>
      <c r="W531" s="8"/>
      <c r="X531" s="8"/>
      <c r="Y531" s="8"/>
    </row>
    <row r="532" spans="1:25" x14ac:dyDescent="0.2">
      <c r="A532" s="49"/>
      <c r="B532" s="9"/>
      <c r="C532" s="8"/>
      <c r="D532" s="8"/>
      <c r="E532" s="8"/>
      <c r="F532" s="8"/>
      <c r="G532" s="8"/>
      <c r="H532" s="8"/>
      <c r="I532" s="8"/>
      <c r="J532" s="8"/>
      <c r="K532" s="8"/>
      <c r="L532" s="8"/>
      <c r="M532" s="8"/>
      <c r="N532" s="8"/>
      <c r="O532" s="8"/>
      <c r="P532" s="8"/>
      <c r="Q532" s="8"/>
      <c r="R532" s="8"/>
      <c r="S532" s="8"/>
      <c r="T532" s="8"/>
      <c r="U532" s="8"/>
      <c r="V532" s="8"/>
      <c r="W532" s="8"/>
      <c r="X532" s="8"/>
      <c r="Y532" s="8"/>
    </row>
    <row r="533" spans="1:25" x14ac:dyDescent="0.2">
      <c r="A533" s="49"/>
      <c r="B533" s="9"/>
      <c r="C533" s="8"/>
      <c r="D533" s="8"/>
      <c r="E533" s="8"/>
      <c r="F533" s="8"/>
      <c r="G533" s="8"/>
      <c r="H533" s="8"/>
      <c r="I533" s="8"/>
      <c r="J533" s="8"/>
      <c r="K533" s="8"/>
      <c r="L533" s="8"/>
      <c r="M533" s="8"/>
      <c r="N533" s="8"/>
      <c r="O533" s="8"/>
      <c r="P533" s="8"/>
      <c r="Q533" s="8"/>
      <c r="R533" s="8"/>
      <c r="S533" s="8"/>
      <c r="T533" s="8"/>
      <c r="U533" s="8"/>
      <c r="V533" s="8"/>
      <c r="W533" s="8"/>
      <c r="X533" s="8"/>
      <c r="Y533" s="8"/>
    </row>
    <row r="534" spans="1:25" x14ac:dyDescent="0.2">
      <c r="A534" s="49"/>
      <c r="B534" s="9"/>
      <c r="C534" s="8"/>
      <c r="D534" s="8"/>
      <c r="E534" s="8"/>
      <c r="F534" s="8"/>
      <c r="G534" s="8"/>
      <c r="H534" s="8"/>
      <c r="I534" s="8"/>
      <c r="J534" s="8"/>
      <c r="K534" s="8"/>
      <c r="L534" s="8"/>
      <c r="M534" s="8"/>
      <c r="N534" s="8"/>
      <c r="O534" s="8"/>
      <c r="P534" s="8"/>
      <c r="Q534" s="8"/>
      <c r="R534" s="8"/>
      <c r="S534" s="8"/>
      <c r="T534" s="8"/>
      <c r="U534" s="8"/>
      <c r="V534" s="8"/>
      <c r="W534" s="8"/>
      <c r="X534" s="8"/>
      <c r="Y534" s="8"/>
    </row>
    <row r="535" spans="1:25" x14ac:dyDescent="0.2">
      <c r="A535" s="49"/>
      <c r="B535" s="9"/>
      <c r="C535" s="8"/>
      <c r="D535" s="8"/>
      <c r="E535" s="8"/>
      <c r="F535" s="8"/>
      <c r="G535" s="8"/>
      <c r="H535" s="8"/>
      <c r="I535" s="8"/>
      <c r="J535" s="8"/>
      <c r="K535" s="8"/>
      <c r="L535" s="8"/>
      <c r="M535" s="8"/>
      <c r="N535" s="8"/>
      <c r="O535" s="8"/>
      <c r="P535" s="8"/>
      <c r="Q535" s="8"/>
      <c r="R535" s="8"/>
      <c r="S535" s="8"/>
      <c r="T535" s="8"/>
      <c r="U535" s="8"/>
      <c r="V535" s="8"/>
      <c r="W535" s="8"/>
      <c r="X535" s="8"/>
      <c r="Y535" s="8"/>
    </row>
    <row r="536" spans="1:25" x14ac:dyDescent="0.2">
      <c r="A536" s="49"/>
      <c r="B536" s="9"/>
      <c r="C536" s="8"/>
      <c r="D536" s="8"/>
      <c r="E536" s="8"/>
      <c r="F536" s="8"/>
      <c r="G536" s="8"/>
      <c r="H536" s="8"/>
      <c r="I536" s="8"/>
      <c r="J536" s="8"/>
      <c r="K536" s="8"/>
      <c r="L536" s="8"/>
      <c r="M536" s="8"/>
      <c r="N536" s="8"/>
      <c r="O536" s="8"/>
      <c r="P536" s="8"/>
      <c r="Q536" s="8"/>
      <c r="R536" s="8"/>
      <c r="S536" s="8"/>
      <c r="T536" s="8"/>
      <c r="U536" s="8"/>
      <c r="V536" s="8"/>
      <c r="W536" s="8"/>
      <c r="X536" s="8"/>
      <c r="Y536" s="8"/>
    </row>
    <row r="537" spans="1:25" x14ac:dyDescent="0.2">
      <c r="A537" s="49"/>
      <c r="B537" s="9"/>
      <c r="C537" s="8"/>
      <c r="D537" s="8"/>
      <c r="E537" s="8"/>
      <c r="F537" s="8"/>
      <c r="G537" s="8"/>
      <c r="H537" s="8"/>
      <c r="I537" s="8"/>
      <c r="J537" s="8"/>
      <c r="K537" s="8"/>
      <c r="L537" s="8"/>
      <c r="M537" s="8"/>
      <c r="N537" s="8"/>
      <c r="O537" s="8"/>
      <c r="P537" s="8"/>
      <c r="Q537" s="8"/>
      <c r="R537" s="8"/>
      <c r="S537" s="8"/>
      <c r="T537" s="8"/>
      <c r="U537" s="8"/>
      <c r="V537" s="8"/>
      <c r="W537" s="8"/>
      <c r="X537" s="8"/>
      <c r="Y537" s="8"/>
    </row>
    <row r="538" spans="1:25" x14ac:dyDescent="0.2">
      <c r="A538" s="49"/>
      <c r="B538" s="9"/>
      <c r="C538" s="8"/>
      <c r="D538" s="8"/>
      <c r="E538" s="8"/>
      <c r="F538" s="8"/>
      <c r="G538" s="8"/>
      <c r="H538" s="8"/>
      <c r="I538" s="8"/>
      <c r="J538" s="8"/>
      <c r="K538" s="8"/>
      <c r="L538" s="8"/>
      <c r="M538" s="8"/>
      <c r="N538" s="8"/>
      <c r="O538" s="8"/>
      <c r="P538" s="8"/>
      <c r="Q538" s="8"/>
      <c r="R538" s="8"/>
      <c r="S538" s="8"/>
      <c r="T538" s="8"/>
      <c r="U538" s="8"/>
      <c r="V538" s="8"/>
      <c r="W538" s="8"/>
      <c r="X538" s="8"/>
      <c r="Y538" s="8"/>
    </row>
    <row r="539" spans="1:25" x14ac:dyDescent="0.2">
      <c r="A539" s="49"/>
      <c r="B539" s="9"/>
      <c r="C539" s="8"/>
      <c r="D539" s="8"/>
      <c r="E539" s="8"/>
      <c r="F539" s="8"/>
      <c r="G539" s="8"/>
      <c r="H539" s="8"/>
      <c r="I539" s="8"/>
      <c r="J539" s="8"/>
      <c r="K539" s="8"/>
      <c r="L539" s="8"/>
      <c r="M539" s="8"/>
      <c r="N539" s="8"/>
      <c r="O539" s="8"/>
      <c r="P539" s="8"/>
      <c r="Q539" s="8"/>
      <c r="R539" s="8"/>
      <c r="S539" s="8"/>
      <c r="T539" s="8"/>
      <c r="U539" s="8"/>
      <c r="V539" s="8"/>
      <c r="W539" s="8"/>
      <c r="X539" s="8"/>
      <c r="Y539" s="8"/>
    </row>
    <row r="540" spans="1:25" x14ac:dyDescent="0.2">
      <c r="A540" s="49"/>
      <c r="B540" s="9"/>
      <c r="C540" s="8"/>
      <c r="D540" s="8"/>
      <c r="E540" s="8"/>
      <c r="F540" s="8"/>
      <c r="G540" s="8"/>
      <c r="H540" s="8"/>
      <c r="I540" s="8"/>
      <c r="J540" s="8"/>
      <c r="K540" s="8"/>
      <c r="L540" s="8"/>
      <c r="M540" s="8"/>
      <c r="N540" s="8"/>
      <c r="O540" s="8"/>
      <c r="P540" s="8"/>
      <c r="Q540" s="8"/>
      <c r="R540" s="8"/>
      <c r="S540" s="8"/>
      <c r="T540" s="8"/>
      <c r="U540" s="8"/>
      <c r="V540" s="8"/>
      <c r="W540" s="8"/>
      <c r="X540" s="8"/>
      <c r="Y540" s="8"/>
    </row>
    <row r="541" spans="1:25" x14ac:dyDescent="0.2">
      <c r="A541" s="49"/>
      <c r="B541" s="9"/>
      <c r="C541" s="8"/>
      <c r="D541" s="8"/>
      <c r="E541" s="8"/>
      <c r="F541" s="8"/>
      <c r="G541" s="8"/>
      <c r="H541" s="8"/>
      <c r="I541" s="8"/>
      <c r="J541" s="8"/>
      <c r="K541" s="8"/>
      <c r="L541" s="8"/>
      <c r="M541" s="8"/>
      <c r="N541" s="8"/>
      <c r="O541" s="8"/>
      <c r="P541" s="8"/>
      <c r="Q541" s="8"/>
      <c r="R541" s="8"/>
      <c r="S541" s="8"/>
      <c r="T541" s="8"/>
      <c r="U541" s="8"/>
      <c r="V541" s="8"/>
      <c r="W541" s="8"/>
      <c r="X541" s="8"/>
      <c r="Y541" s="8"/>
    </row>
    <row r="542" spans="1:25" x14ac:dyDescent="0.2">
      <c r="A542" s="49"/>
      <c r="B542" s="9"/>
      <c r="C542" s="8"/>
      <c r="D542" s="8"/>
      <c r="E542" s="8"/>
      <c r="F542" s="8"/>
      <c r="G542" s="8"/>
      <c r="H542" s="8"/>
      <c r="I542" s="8"/>
      <c r="J542" s="8"/>
      <c r="K542" s="8"/>
      <c r="L542" s="8"/>
      <c r="M542" s="8"/>
      <c r="N542" s="8"/>
      <c r="O542" s="8"/>
      <c r="P542" s="8"/>
      <c r="Q542" s="8"/>
      <c r="R542" s="8"/>
      <c r="S542" s="8"/>
      <c r="T542" s="8"/>
      <c r="U542" s="8"/>
      <c r="V542" s="8"/>
      <c r="W542" s="8"/>
      <c r="X542" s="8"/>
      <c r="Y542" s="8"/>
    </row>
    <row r="543" spans="1:25" x14ac:dyDescent="0.2">
      <c r="A543" s="49"/>
      <c r="B543" s="9"/>
      <c r="C543" s="8"/>
      <c r="D543" s="8"/>
      <c r="E543" s="8"/>
      <c r="F543" s="8"/>
      <c r="G543" s="8"/>
      <c r="H543" s="8"/>
      <c r="I543" s="8"/>
      <c r="J543" s="8"/>
      <c r="K543" s="8"/>
      <c r="L543" s="8"/>
      <c r="M543" s="8"/>
      <c r="N543" s="8"/>
      <c r="O543" s="8"/>
      <c r="P543" s="8"/>
      <c r="Q543" s="8"/>
      <c r="R543" s="8"/>
      <c r="S543" s="8"/>
      <c r="T543" s="8"/>
      <c r="U543" s="8"/>
      <c r="V543" s="8"/>
      <c r="W543" s="8"/>
      <c r="X543" s="8"/>
      <c r="Y543" s="8"/>
    </row>
    <row r="544" spans="1:25" x14ac:dyDescent="0.2">
      <c r="A544" s="49"/>
      <c r="B544" s="9"/>
      <c r="C544" s="8"/>
      <c r="D544" s="8"/>
      <c r="E544" s="8"/>
      <c r="F544" s="8"/>
      <c r="G544" s="8"/>
      <c r="H544" s="8"/>
      <c r="I544" s="8"/>
      <c r="J544" s="8"/>
      <c r="K544" s="8"/>
      <c r="L544" s="8"/>
      <c r="M544" s="8"/>
      <c r="N544" s="8"/>
      <c r="O544" s="8"/>
      <c r="P544" s="8"/>
      <c r="Q544" s="8"/>
      <c r="R544" s="8"/>
      <c r="S544" s="8"/>
      <c r="T544" s="8"/>
      <c r="U544" s="8"/>
      <c r="V544" s="8"/>
      <c r="W544" s="8"/>
      <c r="X544" s="8"/>
      <c r="Y544" s="8"/>
    </row>
    <row r="545" spans="1:25" x14ac:dyDescent="0.2">
      <c r="A545" s="49"/>
      <c r="B545" s="9"/>
      <c r="C545" s="8"/>
      <c r="D545" s="8"/>
      <c r="E545" s="8"/>
      <c r="F545" s="8"/>
      <c r="G545" s="8"/>
      <c r="H545" s="8"/>
      <c r="I545" s="8"/>
      <c r="J545" s="8"/>
      <c r="K545" s="8"/>
      <c r="L545" s="8"/>
      <c r="M545" s="8"/>
      <c r="N545" s="8"/>
      <c r="O545" s="8"/>
      <c r="P545" s="8"/>
      <c r="Q545" s="8"/>
      <c r="R545" s="8"/>
      <c r="S545" s="8"/>
      <c r="T545" s="8"/>
      <c r="U545" s="8"/>
      <c r="V545" s="8"/>
      <c r="W545" s="8"/>
      <c r="X545" s="8"/>
      <c r="Y545" s="8"/>
    </row>
    <row r="546" spans="1:25" x14ac:dyDescent="0.2">
      <c r="A546" s="49"/>
      <c r="B546" s="9"/>
      <c r="C546" s="8"/>
      <c r="D546" s="8"/>
      <c r="E546" s="8"/>
      <c r="F546" s="8"/>
      <c r="G546" s="8"/>
      <c r="H546" s="8"/>
      <c r="I546" s="8"/>
      <c r="J546" s="8"/>
      <c r="K546" s="8"/>
      <c r="L546" s="8"/>
      <c r="M546" s="8"/>
      <c r="N546" s="8"/>
      <c r="O546" s="8"/>
      <c r="P546" s="8"/>
      <c r="Q546" s="8"/>
      <c r="R546" s="8"/>
      <c r="S546" s="8"/>
      <c r="T546" s="8"/>
      <c r="U546" s="8"/>
      <c r="V546" s="8"/>
      <c r="W546" s="8"/>
      <c r="X546" s="8"/>
      <c r="Y546" s="8"/>
    </row>
    <row r="547" spans="1:25" x14ac:dyDescent="0.2">
      <c r="A547" s="49"/>
      <c r="B547" s="9"/>
      <c r="C547" s="8"/>
      <c r="D547" s="8"/>
      <c r="E547" s="8"/>
      <c r="F547" s="8"/>
      <c r="G547" s="8"/>
      <c r="H547" s="8"/>
      <c r="I547" s="8"/>
      <c r="J547" s="8"/>
      <c r="K547" s="8"/>
      <c r="L547" s="8"/>
      <c r="M547" s="8"/>
      <c r="N547" s="8"/>
      <c r="O547" s="8"/>
      <c r="P547" s="8"/>
      <c r="Q547" s="8"/>
      <c r="R547" s="8"/>
      <c r="S547" s="8"/>
      <c r="T547" s="8"/>
      <c r="U547" s="8"/>
      <c r="V547" s="8"/>
      <c r="W547" s="8"/>
      <c r="X547" s="8"/>
      <c r="Y547" s="8"/>
    </row>
    <row r="548" spans="1:25" x14ac:dyDescent="0.2">
      <c r="A548" s="49"/>
      <c r="B548" s="9"/>
      <c r="C548" s="8"/>
      <c r="D548" s="8"/>
      <c r="E548" s="8"/>
      <c r="F548" s="8"/>
      <c r="G548" s="8"/>
      <c r="H548" s="8"/>
      <c r="I548" s="8"/>
      <c r="J548" s="8"/>
      <c r="K548" s="8"/>
      <c r="L548" s="8"/>
      <c r="M548" s="8"/>
      <c r="N548" s="8"/>
      <c r="O548" s="8"/>
      <c r="P548" s="8"/>
      <c r="Q548" s="8"/>
      <c r="R548" s="8"/>
      <c r="S548" s="8"/>
      <c r="T548" s="8"/>
      <c r="U548" s="8"/>
      <c r="V548" s="8"/>
      <c r="W548" s="8"/>
      <c r="X548" s="8"/>
      <c r="Y548" s="8"/>
    </row>
    <row r="549" spans="1:25" x14ac:dyDescent="0.2">
      <c r="A549" s="49"/>
      <c r="B549" s="9"/>
      <c r="C549" s="8"/>
      <c r="D549" s="8"/>
      <c r="E549" s="8"/>
      <c r="F549" s="8"/>
      <c r="G549" s="8"/>
      <c r="H549" s="8"/>
      <c r="I549" s="8"/>
      <c r="J549" s="8"/>
      <c r="K549" s="8"/>
      <c r="L549" s="8"/>
      <c r="M549" s="8"/>
      <c r="N549" s="8"/>
      <c r="O549" s="8"/>
      <c r="P549" s="8"/>
      <c r="Q549" s="8"/>
      <c r="R549" s="8"/>
      <c r="S549" s="8"/>
      <c r="T549" s="8"/>
      <c r="U549" s="8"/>
      <c r="V549" s="8"/>
      <c r="W549" s="8"/>
      <c r="X549" s="8"/>
      <c r="Y549" s="8"/>
    </row>
    <row r="550" spans="1:25" x14ac:dyDescent="0.2">
      <c r="A550" s="49"/>
      <c r="B550" s="9"/>
      <c r="C550" s="8"/>
      <c r="D550" s="8"/>
      <c r="E550" s="8"/>
      <c r="F550" s="8"/>
      <c r="G550" s="8"/>
      <c r="H550" s="8"/>
      <c r="I550" s="8"/>
      <c r="J550" s="8"/>
      <c r="K550" s="8"/>
      <c r="L550" s="8"/>
      <c r="M550" s="8"/>
      <c r="N550" s="8"/>
      <c r="O550" s="8"/>
      <c r="P550" s="8"/>
      <c r="Q550" s="8"/>
      <c r="R550" s="8"/>
      <c r="S550" s="8"/>
      <c r="T550" s="8"/>
      <c r="U550" s="8"/>
      <c r="V550" s="8"/>
      <c r="W550" s="8"/>
      <c r="X550" s="8"/>
      <c r="Y550" s="8"/>
    </row>
    <row r="551" spans="1:25" x14ac:dyDescent="0.2">
      <c r="A551" s="49"/>
      <c r="B551" s="9"/>
      <c r="C551" s="8"/>
      <c r="D551" s="8"/>
      <c r="E551" s="8"/>
      <c r="F551" s="8"/>
      <c r="G551" s="8"/>
      <c r="H551" s="8"/>
      <c r="I551" s="8"/>
      <c r="J551" s="8"/>
      <c r="K551" s="8"/>
      <c r="L551" s="8"/>
      <c r="M551" s="8"/>
      <c r="N551" s="8"/>
      <c r="O551" s="8"/>
      <c r="P551" s="8"/>
      <c r="Q551" s="8"/>
      <c r="R551" s="8"/>
      <c r="S551" s="8"/>
      <c r="T551" s="8"/>
      <c r="U551" s="8"/>
      <c r="V551" s="8"/>
      <c r="W551" s="8"/>
      <c r="X551" s="8"/>
      <c r="Y551" s="8"/>
    </row>
    <row r="552" spans="1:25" x14ac:dyDescent="0.2">
      <c r="A552" s="49"/>
      <c r="B552" s="9"/>
      <c r="C552" s="8"/>
      <c r="D552" s="8"/>
      <c r="E552" s="8"/>
      <c r="F552" s="8"/>
      <c r="G552" s="8"/>
      <c r="H552" s="8"/>
      <c r="I552" s="8"/>
      <c r="J552" s="8"/>
      <c r="K552" s="8"/>
      <c r="L552" s="8"/>
      <c r="M552" s="8"/>
      <c r="N552" s="8"/>
      <c r="O552" s="8"/>
      <c r="P552" s="8"/>
      <c r="Q552" s="8"/>
      <c r="R552" s="8"/>
      <c r="S552" s="8"/>
      <c r="T552" s="8"/>
      <c r="U552" s="8"/>
      <c r="V552" s="8"/>
      <c r="W552" s="8"/>
      <c r="X552" s="8"/>
      <c r="Y552" s="8"/>
    </row>
    <row r="553" spans="1:25" x14ac:dyDescent="0.2">
      <c r="A553" s="49"/>
      <c r="B553" s="9"/>
      <c r="C553" s="8"/>
      <c r="D553" s="8"/>
      <c r="E553" s="8"/>
      <c r="F553" s="8"/>
      <c r="G553" s="8"/>
      <c r="H553" s="8"/>
      <c r="I553" s="8"/>
      <c r="J553" s="8"/>
      <c r="K553" s="8"/>
      <c r="L553" s="8"/>
      <c r="M553" s="8"/>
      <c r="N553" s="8"/>
      <c r="O553" s="8"/>
      <c r="P553" s="8"/>
      <c r="Q553" s="8"/>
      <c r="R553" s="8"/>
      <c r="S553" s="8"/>
      <c r="T553" s="8"/>
      <c r="U553" s="8"/>
      <c r="V553" s="8"/>
      <c r="W553" s="8"/>
      <c r="X553" s="8"/>
      <c r="Y553" s="8"/>
    </row>
    <row r="554" spans="1:25" x14ac:dyDescent="0.2">
      <c r="A554" s="49"/>
      <c r="B554" s="9"/>
      <c r="C554" s="8"/>
      <c r="D554" s="8"/>
      <c r="E554" s="8"/>
      <c r="F554" s="8"/>
      <c r="G554" s="8"/>
      <c r="H554" s="8"/>
      <c r="I554" s="8"/>
      <c r="J554" s="8"/>
      <c r="K554" s="8"/>
      <c r="L554" s="8"/>
      <c r="M554" s="8"/>
      <c r="N554" s="8"/>
      <c r="O554" s="8"/>
      <c r="P554" s="8"/>
      <c r="Q554" s="8"/>
      <c r="R554" s="8"/>
      <c r="S554" s="8"/>
      <c r="T554" s="8"/>
      <c r="U554" s="8"/>
      <c r="V554" s="8"/>
      <c r="W554" s="8"/>
      <c r="X554" s="8"/>
      <c r="Y554" s="8"/>
    </row>
    <row r="555" spans="1:25" x14ac:dyDescent="0.2">
      <c r="A555" s="49"/>
      <c r="B555" s="9"/>
      <c r="C555" s="8"/>
      <c r="D555" s="8"/>
      <c r="E555" s="8"/>
      <c r="F555" s="8"/>
      <c r="G555" s="8"/>
      <c r="H555" s="8"/>
      <c r="I555" s="8"/>
      <c r="J555" s="8"/>
      <c r="K555" s="8"/>
      <c r="L555" s="8"/>
      <c r="M555" s="8"/>
      <c r="N555" s="8"/>
      <c r="O555" s="8"/>
      <c r="P555" s="8"/>
      <c r="Q555" s="8"/>
      <c r="R555" s="8"/>
      <c r="S555" s="8"/>
      <c r="T555" s="8"/>
      <c r="U555" s="8"/>
      <c r="V555" s="8"/>
      <c r="W555" s="8"/>
      <c r="X555" s="8"/>
      <c r="Y555" s="8"/>
    </row>
    <row r="556" spans="1:25" x14ac:dyDescent="0.2">
      <c r="A556" s="49"/>
      <c r="B556" s="9"/>
      <c r="C556" s="8"/>
      <c r="D556" s="8"/>
      <c r="E556" s="8"/>
      <c r="F556" s="8"/>
      <c r="G556" s="8"/>
      <c r="H556" s="8"/>
      <c r="I556" s="8"/>
      <c r="J556" s="8"/>
      <c r="K556" s="8"/>
      <c r="L556" s="8"/>
      <c r="M556" s="8"/>
      <c r="N556" s="8"/>
      <c r="O556" s="8"/>
      <c r="P556" s="8"/>
      <c r="Q556" s="8"/>
      <c r="R556" s="8"/>
      <c r="S556" s="8"/>
      <c r="T556" s="8"/>
      <c r="U556" s="8"/>
      <c r="V556" s="8"/>
      <c r="W556" s="8"/>
      <c r="X556" s="8"/>
      <c r="Y556" s="8"/>
    </row>
    <row r="557" spans="1:25" x14ac:dyDescent="0.2">
      <c r="A557" s="49"/>
      <c r="B557" s="9"/>
      <c r="C557" s="8"/>
      <c r="D557" s="8"/>
      <c r="E557" s="8"/>
      <c r="F557" s="8"/>
      <c r="G557" s="8"/>
      <c r="H557" s="8"/>
      <c r="I557" s="8"/>
      <c r="J557" s="8"/>
      <c r="K557" s="8"/>
      <c r="L557" s="8"/>
      <c r="M557" s="8"/>
      <c r="N557" s="8"/>
      <c r="O557" s="8"/>
      <c r="P557" s="8"/>
      <c r="Q557" s="8"/>
      <c r="R557" s="8"/>
      <c r="S557" s="8"/>
      <c r="T557" s="8"/>
      <c r="U557" s="8"/>
      <c r="V557" s="8"/>
      <c r="W557" s="8"/>
      <c r="X557" s="8"/>
      <c r="Y557" s="8"/>
    </row>
    <row r="558" spans="1:25" x14ac:dyDescent="0.2">
      <c r="A558" s="49"/>
      <c r="B558" s="9"/>
      <c r="C558" s="8"/>
      <c r="D558" s="8"/>
      <c r="E558" s="8"/>
      <c r="F558" s="8"/>
      <c r="G558" s="8"/>
      <c r="H558" s="8"/>
      <c r="I558" s="8"/>
      <c r="J558" s="8"/>
      <c r="K558" s="8"/>
      <c r="L558" s="8"/>
      <c r="M558" s="8"/>
      <c r="N558" s="8"/>
      <c r="O558" s="8"/>
      <c r="P558" s="8"/>
      <c r="Q558" s="8"/>
      <c r="R558" s="8"/>
      <c r="S558" s="8"/>
      <c r="T558" s="8"/>
      <c r="U558" s="8"/>
      <c r="V558" s="8"/>
      <c r="W558" s="8"/>
      <c r="X558" s="8"/>
      <c r="Y558" s="8"/>
    </row>
    <row r="559" spans="1:25" x14ac:dyDescent="0.2">
      <c r="A559" s="49"/>
      <c r="B559" s="9"/>
      <c r="C559" s="8"/>
      <c r="D559" s="8"/>
      <c r="E559" s="8"/>
      <c r="F559" s="8"/>
      <c r="G559" s="8"/>
      <c r="H559" s="8"/>
      <c r="I559" s="8"/>
      <c r="J559" s="8"/>
      <c r="K559" s="8"/>
      <c r="L559" s="8"/>
      <c r="M559" s="8"/>
      <c r="N559" s="8"/>
      <c r="O559" s="8"/>
      <c r="P559" s="8"/>
      <c r="Q559" s="8"/>
      <c r="R559" s="8"/>
      <c r="S559" s="8"/>
      <c r="T559" s="8"/>
      <c r="U559" s="8"/>
      <c r="V559" s="8"/>
      <c r="W559" s="8"/>
      <c r="X559" s="8"/>
      <c r="Y559" s="8"/>
    </row>
    <row r="560" spans="1:25" x14ac:dyDescent="0.2">
      <c r="A560" s="49"/>
      <c r="B560" s="9"/>
      <c r="C560" s="8"/>
      <c r="D560" s="8"/>
      <c r="E560" s="8"/>
      <c r="F560" s="8"/>
      <c r="G560" s="8"/>
      <c r="H560" s="8"/>
      <c r="I560" s="8"/>
      <c r="J560" s="8"/>
      <c r="K560" s="8"/>
      <c r="L560" s="8"/>
      <c r="M560" s="8"/>
      <c r="N560" s="8"/>
      <c r="O560" s="8"/>
      <c r="P560" s="8"/>
      <c r="Q560" s="8"/>
      <c r="R560" s="8"/>
      <c r="S560" s="8"/>
      <c r="T560" s="8"/>
      <c r="U560" s="8"/>
      <c r="V560" s="8"/>
      <c r="W560" s="8"/>
      <c r="X560" s="8"/>
      <c r="Y560" s="8"/>
    </row>
    <row r="561" spans="1:25" x14ac:dyDescent="0.2">
      <c r="A561" s="49"/>
      <c r="B561" s="9"/>
      <c r="C561" s="8"/>
      <c r="D561" s="8"/>
      <c r="E561" s="8"/>
      <c r="F561" s="8"/>
      <c r="G561" s="8"/>
      <c r="H561" s="8"/>
      <c r="I561" s="8"/>
      <c r="J561" s="8"/>
      <c r="K561" s="8"/>
      <c r="L561" s="8"/>
      <c r="M561" s="8"/>
      <c r="N561" s="8"/>
      <c r="O561" s="8"/>
      <c r="P561" s="8"/>
      <c r="Q561" s="8"/>
      <c r="R561" s="8"/>
      <c r="S561" s="8"/>
      <c r="T561" s="8"/>
      <c r="U561" s="8"/>
      <c r="V561" s="8"/>
      <c r="W561" s="8"/>
      <c r="X561" s="8"/>
      <c r="Y561" s="8"/>
    </row>
    <row r="562" spans="1:25" x14ac:dyDescent="0.2">
      <c r="A562" s="49"/>
      <c r="B562" s="9"/>
      <c r="C562" s="8"/>
      <c r="D562" s="8"/>
      <c r="E562" s="8"/>
      <c r="F562" s="8"/>
      <c r="G562" s="8"/>
      <c r="H562" s="8"/>
      <c r="I562" s="8"/>
      <c r="J562" s="8"/>
      <c r="K562" s="8"/>
      <c r="L562" s="8"/>
      <c r="M562" s="8"/>
      <c r="N562" s="8"/>
      <c r="O562" s="8"/>
      <c r="P562" s="8"/>
      <c r="Q562" s="8"/>
      <c r="R562" s="8"/>
      <c r="S562" s="8"/>
      <c r="T562" s="8"/>
      <c r="U562" s="8"/>
      <c r="V562" s="8"/>
      <c r="W562" s="8"/>
      <c r="X562" s="8"/>
      <c r="Y562" s="8"/>
    </row>
    <row r="563" spans="1:25" x14ac:dyDescent="0.2">
      <c r="A563" s="49"/>
      <c r="B563" s="9"/>
      <c r="C563" s="8"/>
      <c r="D563" s="8"/>
      <c r="E563" s="8"/>
      <c r="F563" s="8"/>
      <c r="G563" s="8"/>
      <c r="H563" s="8"/>
      <c r="I563" s="8"/>
      <c r="J563" s="8"/>
      <c r="K563" s="8"/>
      <c r="L563" s="8"/>
      <c r="M563" s="8"/>
      <c r="N563" s="8"/>
      <c r="O563" s="8"/>
      <c r="P563" s="8"/>
      <c r="Q563" s="8"/>
      <c r="R563" s="8"/>
      <c r="S563" s="8"/>
      <c r="T563" s="8"/>
      <c r="U563" s="8"/>
      <c r="V563" s="8"/>
      <c r="W563" s="8"/>
      <c r="X563" s="8"/>
      <c r="Y563" s="8"/>
    </row>
    <row r="564" spans="1:25" x14ac:dyDescent="0.2">
      <c r="A564" s="49"/>
      <c r="B564" s="9"/>
      <c r="C564" s="8"/>
      <c r="D564" s="8"/>
      <c r="E564" s="8"/>
      <c r="F564" s="8"/>
      <c r="G564" s="8"/>
      <c r="H564" s="8"/>
      <c r="I564" s="8"/>
      <c r="J564" s="8"/>
      <c r="K564" s="8"/>
      <c r="L564" s="8"/>
      <c r="M564" s="8"/>
      <c r="N564" s="8"/>
      <c r="O564" s="8"/>
      <c r="P564" s="8"/>
      <c r="Q564" s="8"/>
      <c r="R564" s="8"/>
      <c r="S564" s="8"/>
      <c r="T564" s="8"/>
      <c r="U564" s="8"/>
      <c r="V564" s="8"/>
      <c r="W564" s="8"/>
      <c r="X564" s="8"/>
      <c r="Y564" s="8"/>
    </row>
    <row r="565" spans="1:25" x14ac:dyDescent="0.2">
      <c r="A565" s="49"/>
      <c r="B565" s="9"/>
      <c r="C565" s="8"/>
      <c r="D565" s="8"/>
      <c r="E565" s="8"/>
      <c r="F565" s="8"/>
      <c r="G565" s="8"/>
      <c r="H565" s="8"/>
      <c r="I565" s="8"/>
      <c r="J565" s="8"/>
      <c r="K565" s="8"/>
      <c r="L565" s="8"/>
      <c r="M565" s="8"/>
      <c r="N565" s="8"/>
      <c r="O565" s="8"/>
      <c r="P565" s="8"/>
      <c r="Q565" s="8"/>
      <c r="R565" s="8"/>
      <c r="S565" s="8"/>
      <c r="T565" s="8"/>
      <c r="U565" s="8"/>
      <c r="V565" s="8"/>
      <c r="W565" s="8"/>
      <c r="X565" s="8"/>
      <c r="Y565" s="8"/>
    </row>
    <row r="566" spans="1:25" x14ac:dyDescent="0.2">
      <c r="A566" s="49"/>
      <c r="B566" s="9"/>
      <c r="C566" s="8"/>
      <c r="D566" s="8"/>
      <c r="E566" s="8"/>
      <c r="F566" s="8"/>
      <c r="G566" s="8"/>
      <c r="H566" s="8"/>
      <c r="I566" s="8"/>
      <c r="J566" s="8"/>
      <c r="K566" s="8"/>
      <c r="L566" s="8"/>
      <c r="M566" s="8"/>
      <c r="N566" s="8"/>
      <c r="O566" s="8"/>
      <c r="P566" s="8"/>
      <c r="Q566" s="8"/>
      <c r="R566" s="8"/>
      <c r="S566" s="8"/>
      <c r="T566" s="8"/>
      <c r="U566" s="8"/>
      <c r="V566" s="8"/>
      <c r="W566" s="8"/>
      <c r="X566" s="8"/>
      <c r="Y566" s="8"/>
    </row>
    <row r="567" spans="1:25" x14ac:dyDescent="0.2">
      <c r="A567" s="49"/>
      <c r="B567" s="9"/>
      <c r="C567" s="8"/>
      <c r="D567" s="8"/>
      <c r="E567" s="8"/>
      <c r="F567" s="8"/>
      <c r="G567" s="8"/>
      <c r="H567" s="8"/>
      <c r="I567" s="8"/>
      <c r="J567" s="8"/>
      <c r="K567" s="8"/>
      <c r="L567" s="8"/>
      <c r="M567" s="8"/>
      <c r="N567" s="8"/>
      <c r="O567" s="8"/>
      <c r="P567" s="8"/>
      <c r="Q567" s="8"/>
      <c r="R567" s="8"/>
      <c r="S567" s="8"/>
      <c r="T567" s="8"/>
      <c r="U567" s="8"/>
      <c r="V567" s="8"/>
      <c r="W567" s="8"/>
      <c r="X567" s="8"/>
      <c r="Y567" s="8"/>
    </row>
    <row r="568" spans="1:25" x14ac:dyDescent="0.2">
      <c r="A568" s="49"/>
      <c r="B568" s="9"/>
      <c r="C568" s="8"/>
      <c r="D568" s="8"/>
      <c r="E568" s="8"/>
      <c r="F568" s="8"/>
      <c r="G568" s="8"/>
      <c r="H568" s="8"/>
      <c r="I568" s="8"/>
      <c r="J568" s="8"/>
      <c r="K568" s="8"/>
      <c r="L568" s="8"/>
      <c r="M568" s="8"/>
      <c r="N568" s="8"/>
      <c r="O568" s="8"/>
      <c r="P568" s="8"/>
      <c r="Q568" s="8"/>
      <c r="R568" s="8"/>
      <c r="S568" s="8"/>
      <c r="T568" s="8"/>
      <c r="U568" s="8"/>
      <c r="V568" s="8"/>
      <c r="W568" s="8"/>
      <c r="X568" s="8"/>
      <c r="Y568" s="8"/>
    </row>
    <row r="569" spans="1:25" x14ac:dyDescent="0.2">
      <c r="A569" s="49"/>
      <c r="B569" s="9"/>
      <c r="C569" s="8"/>
      <c r="D569" s="8"/>
      <c r="E569" s="8"/>
      <c r="F569" s="8"/>
      <c r="G569" s="8"/>
      <c r="H569" s="8"/>
      <c r="I569" s="8"/>
      <c r="J569" s="8"/>
      <c r="K569" s="8"/>
      <c r="L569" s="8"/>
      <c r="M569" s="8"/>
      <c r="N569" s="8"/>
      <c r="O569" s="8"/>
      <c r="P569" s="8"/>
      <c r="Q569" s="8"/>
      <c r="R569" s="8"/>
      <c r="S569" s="8"/>
      <c r="T569" s="8"/>
      <c r="U569" s="8"/>
      <c r="V569" s="8"/>
      <c r="W569" s="8"/>
      <c r="X569" s="8"/>
      <c r="Y569" s="8"/>
    </row>
    <row r="570" spans="1:25" x14ac:dyDescent="0.2">
      <c r="A570" s="49"/>
      <c r="B570" s="9"/>
      <c r="C570" s="8"/>
      <c r="D570" s="8"/>
      <c r="E570" s="8"/>
      <c r="F570" s="8"/>
      <c r="G570" s="8"/>
      <c r="H570" s="8"/>
      <c r="I570" s="8"/>
      <c r="J570" s="8"/>
      <c r="K570" s="8"/>
      <c r="L570" s="8"/>
      <c r="M570" s="8"/>
      <c r="N570" s="8"/>
      <c r="O570" s="8"/>
      <c r="P570" s="8"/>
      <c r="Q570" s="8"/>
      <c r="R570" s="8"/>
      <c r="S570" s="8"/>
      <c r="T570" s="8"/>
      <c r="U570" s="8"/>
      <c r="V570" s="8"/>
      <c r="W570" s="8"/>
      <c r="X570" s="8"/>
      <c r="Y570" s="8"/>
    </row>
    <row r="571" spans="1:25" x14ac:dyDescent="0.2">
      <c r="A571" s="49"/>
      <c r="B571" s="9"/>
      <c r="C571" s="8"/>
      <c r="D571" s="8"/>
      <c r="E571" s="8"/>
      <c r="F571" s="8"/>
      <c r="G571" s="8"/>
      <c r="H571" s="8"/>
      <c r="I571" s="8"/>
      <c r="J571" s="8"/>
      <c r="K571" s="8"/>
      <c r="L571" s="8"/>
      <c r="M571" s="8"/>
      <c r="N571" s="8"/>
      <c r="O571" s="8"/>
      <c r="P571" s="8"/>
      <c r="Q571" s="8"/>
      <c r="R571" s="8"/>
      <c r="S571" s="8"/>
      <c r="T571" s="8"/>
      <c r="U571" s="8"/>
      <c r="V571" s="8"/>
      <c r="W571" s="8"/>
      <c r="X571" s="8"/>
      <c r="Y571" s="8"/>
    </row>
    <row r="572" spans="1:25" x14ac:dyDescent="0.2">
      <c r="A572" s="49"/>
      <c r="B572" s="9"/>
      <c r="C572" s="8"/>
      <c r="D572" s="8"/>
      <c r="E572" s="8"/>
      <c r="F572" s="8"/>
      <c r="G572" s="8"/>
      <c r="H572" s="8"/>
      <c r="I572" s="8"/>
      <c r="J572" s="8"/>
      <c r="K572" s="8"/>
      <c r="L572" s="8"/>
      <c r="M572" s="8"/>
      <c r="N572" s="8"/>
      <c r="O572" s="8"/>
      <c r="P572" s="8"/>
      <c r="Q572" s="8"/>
      <c r="R572" s="8"/>
      <c r="S572" s="8"/>
      <c r="T572" s="8"/>
      <c r="U572" s="8"/>
      <c r="V572" s="8"/>
      <c r="W572" s="8"/>
      <c r="X572" s="8"/>
      <c r="Y572" s="8"/>
    </row>
    <row r="573" spans="1:25" x14ac:dyDescent="0.2">
      <c r="A573" s="49"/>
      <c r="B573" s="9"/>
      <c r="C573" s="8"/>
      <c r="D573" s="8"/>
      <c r="E573" s="8"/>
      <c r="F573" s="8"/>
      <c r="G573" s="8"/>
      <c r="H573" s="8"/>
      <c r="I573" s="8"/>
      <c r="J573" s="8"/>
      <c r="K573" s="8"/>
      <c r="L573" s="8"/>
      <c r="M573" s="8"/>
      <c r="N573" s="8"/>
      <c r="O573" s="8"/>
      <c r="P573" s="8"/>
      <c r="Q573" s="8"/>
      <c r="R573" s="8"/>
      <c r="S573" s="8"/>
      <c r="T573" s="8"/>
      <c r="U573" s="8"/>
      <c r="V573" s="8"/>
      <c r="W573" s="8"/>
      <c r="X573" s="8"/>
      <c r="Y573" s="8"/>
    </row>
    <row r="574" spans="1:25" x14ac:dyDescent="0.2">
      <c r="A574" s="49"/>
      <c r="B574" s="9"/>
      <c r="C574" s="8"/>
      <c r="D574" s="8"/>
      <c r="E574" s="8"/>
      <c r="F574" s="8"/>
      <c r="G574" s="8"/>
      <c r="H574" s="8"/>
      <c r="I574" s="8"/>
      <c r="J574" s="8"/>
      <c r="K574" s="8"/>
      <c r="L574" s="8"/>
      <c r="M574" s="8"/>
      <c r="N574" s="8"/>
      <c r="O574" s="8"/>
      <c r="P574" s="8"/>
      <c r="Q574" s="8"/>
      <c r="R574" s="8"/>
      <c r="S574" s="8"/>
      <c r="T574" s="8"/>
      <c r="U574" s="8"/>
      <c r="V574" s="8"/>
      <c r="W574" s="8"/>
      <c r="X574" s="8"/>
      <c r="Y574" s="8"/>
    </row>
    <row r="575" spans="1:25" x14ac:dyDescent="0.2">
      <c r="A575" s="49"/>
      <c r="B575" s="9"/>
      <c r="C575" s="8"/>
      <c r="D575" s="8"/>
      <c r="E575" s="8"/>
      <c r="F575" s="8"/>
      <c r="G575" s="8"/>
      <c r="H575" s="8"/>
      <c r="I575" s="8"/>
      <c r="J575" s="8"/>
      <c r="K575" s="8"/>
      <c r="L575" s="8"/>
      <c r="M575" s="8"/>
      <c r="N575" s="8"/>
      <c r="O575" s="8"/>
      <c r="P575" s="8"/>
      <c r="Q575" s="8"/>
      <c r="R575" s="8"/>
      <c r="S575" s="8"/>
      <c r="T575" s="8"/>
      <c r="U575" s="8"/>
      <c r="V575" s="8"/>
      <c r="W575" s="8"/>
      <c r="X575" s="8"/>
      <c r="Y575" s="8"/>
    </row>
    <row r="576" spans="1:25" x14ac:dyDescent="0.2">
      <c r="A576" s="49"/>
      <c r="B576" s="9"/>
      <c r="C576" s="8"/>
      <c r="D576" s="8"/>
      <c r="E576" s="8"/>
      <c r="F576" s="8"/>
      <c r="G576" s="8"/>
      <c r="H576" s="8"/>
      <c r="I576" s="8"/>
      <c r="J576" s="8"/>
      <c r="K576" s="8"/>
      <c r="L576" s="8"/>
      <c r="M576" s="8"/>
      <c r="N576" s="8"/>
      <c r="O576" s="8"/>
      <c r="P576" s="8"/>
      <c r="Q576" s="8"/>
      <c r="R576" s="8"/>
      <c r="S576" s="8"/>
      <c r="T576" s="8"/>
      <c r="U576" s="8"/>
      <c r="V576" s="8"/>
      <c r="W576" s="8"/>
      <c r="X576" s="8"/>
      <c r="Y576" s="8"/>
    </row>
    <row r="577" spans="1:25" x14ac:dyDescent="0.2">
      <c r="A577" s="49"/>
      <c r="B577" s="9"/>
      <c r="C577" s="8"/>
      <c r="D577" s="8"/>
      <c r="E577" s="8"/>
      <c r="F577" s="8"/>
      <c r="G577" s="8"/>
      <c r="H577" s="8"/>
      <c r="I577" s="8"/>
      <c r="J577" s="8"/>
      <c r="K577" s="8"/>
      <c r="L577" s="8"/>
      <c r="M577" s="8"/>
      <c r="N577" s="8"/>
      <c r="O577" s="8"/>
      <c r="P577" s="8"/>
      <c r="Q577" s="8"/>
      <c r="R577" s="8"/>
      <c r="S577" s="8"/>
      <c r="T577" s="8"/>
      <c r="U577" s="8"/>
      <c r="V577" s="8"/>
      <c r="W577" s="8"/>
      <c r="X577" s="8"/>
      <c r="Y577" s="8"/>
    </row>
    <row r="578" spans="1:25" x14ac:dyDescent="0.2">
      <c r="A578" s="49"/>
      <c r="B578" s="9"/>
      <c r="C578" s="8"/>
      <c r="D578" s="8"/>
      <c r="E578" s="8"/>
      <c r="F578" s="8"/>
      <c r="G578" s="8"/>
      <c r="H578" s="8"/>
      <c r="I578" s="8"/>
      <c r="J578" s="8"/>
      <c r="K578" s="8"/>
      <c r="L578" s="8"/>
      <c r="M578" s="8"/>
      <c r="N578" s="8"/>
      <c r="O578" s="8"/>
      <c r="P578" s="8"/>
      <c r="Q578" s="8"/>
      <c r="R578" s="8"/>
      <c r="S578" s="8"/>
      <c r="T578" s="8"/>
      <c r="U578" s="8"/>
      <c r="V578" s="8"/>
      <c r="W578" s="8"/>
      <c r="X578" s="8"/>
      <c r="Y578" s="8"/>
    </row>
    <row r="579" spans="1:25" x14ac:dyDescent="0.2">
      <c r="A579" s="49"/>
      <c r="B579" s="9"/>
      <c r="C579" s="8"/>
      <c r="D579" s="8"/>
      <c r="E579" s="8"/>
      <c r="F579" s="8"/>
      <c r="G579" s="8"/>
      <c r="H579" s="8"/>
      <c r="I579" s="8"/>
      <c r="J579" s="8"/>
      <c r="K579" s="8"/>
      <c r="L579" s="8"/>
      <c r="M579" s="8"/>
      <c r="N579" s="8"/>
      <c r="O579" s="8"/>
      <c r="P579" s="8"/>
      <c r="Q579" s="8"/>
      <c r="R579" s="8"/>
      <c r="S579" s="8"/>
      <c r="T579" s="8"/>
      <c r="U579" s="8"/>
      <c r="V579" s="8"/>
      <c r="W579" s="8"/>
      <c r="X579" s="8"/>
      <c r="Y579" s="8"/>
    </row>
    <row r="580" spans="1:25" x14ac:dyDescent="0.2">
      <c r="A580" s="49"/>
      <c r="B580" s="9"/>
      <c r="C580" s="8"/>
      <c r="D580" s="8"/>
      <c r="E580" s="8"/>
      <c r="F580" s="8"/>
      <c r="G580" s="8"/>
      <c r="H580" s="8"/>
      <c r="I580" s="8"/>
      <c r="J580" s="8"/>
      <c r="K580" s="8"/>
      <c r="L580" s="8"/>
      <c r="M580" s="8"/>
      <c r="N580" s="8"/>
      <c r="O580" s="8"/>
      <c r="P580" s="8"/>
      <c r="Q580" s="8"/>
      <c r="R580" s="8"/>
      <c r="S580" s="8"/>
      <c r="T580" s="8"/>
      <c r="U580" s="8"/>
      <c r="V580" s="8"/>
      <c r="W580" s="8"/>
      <c r="X580" s="8"/>
      <c r="Y580" s="8"/>
    </row>
    <row r="581" spans="1:25" x14ac:dyDescent="0.2">
      <c r="A581" s="49"/>
      <c r="B581" s="9"/>
      <c r="C581" s="8"/>
      <c r="D581" s="8"/>
      <c r="E581" s="8"/>
      <c r="F581" s="8"/>
      <c r="G581" s="8"/>
      <c r="H581" s="8"/>
      <c r="I581" s="8"/>
      <c r="J581" s="8"/>
      <c r="K581" s="8"/>
      <c r="L581" s="8"/>
      <c r="M581" s="8"/>
      <c r="N581" s="8"/>
      <c r="O581" s="8"/>
      <c r="P581" s="8"/>
      <c r="Q581" s="8"/>
      <c r="R581" s="8"/>
      <c r="S581" s="8"/>
      <c r="T581" s="8"/>
      <c r="U581" s="8"/>
      <c r="V581" s="8"/>
      <c r="W581" s="8"/>
      <c r="X581" s="8"/>
      <c r="Y581" s="8"/>
    </row>
    <row r="582" spans="1:25" x14ac:dyDescent="0.2">
      <c r="A582" s="49"/>
      <c r="B582" s="9"/>
      <c r="C582" s="8"/>
      <c r="D582" s="8"/>
      <c r="E582" s="8"/>
      <c r="F582" s="8"/>
      <c r="G582" s="8"/>
      <c r="H582" s="8"/>
      <c r="I582" s="8"/>
      <c r="J582" s="8"/>
      <c r="K582" s="8"/>
      <c r="L582" s="8"/>
      <c r="M582" s="8"/>
      <c r="N582" s="8"/>
      <c r="O582" s="8"/>
      <c r="P582" s="8"/>
      <c r="Q582" s="8"/>
      <c r="R582" s="8"/>
      <c r="S582" s="8"/>
      <c r="T582" s="8"/>
      <c r="U582" s="8"/>
      <c r="V582" s="8"/>
      <c r="W582" s="8"/>
      <c r="X582" s="8"/>
      <c r="Y582" s="8"/>
    </row>
    <row r="583" spans="1:25" x14ac:dyDescent="0.2">
      <c r="A583" s="49"/>
      <c r="B583" s="9"/>
      <c r="C583" s="8"/>
      <c r="D583" s="8"/>
      <c r="E583" s="8"/>
      <c r="F583" s="8"/>
      <c r="G583" s="8"/>
      <c r="H583" s="8"/>
      <c r="I583" s="8"/>
      <c r="J583" s="8"/>
      <c r="K583" s="8"/>
      <c r="L583" s="8"/>
      <c r="M583" s="8"/>
      <c r="N583" s="8"/>
      <c r="O583" s="8"/>
      <c r="P583" s="8"/>
      <c r="Q583" s="8"/>
      <c r="R583" s="8"/>
      <c r="S583" s="8"/>
      <c r="T583" s="8"/>
      <c r="U583" s="8"/>
      <c r="V583" s="8"/>
      <c r="W583" s="8"/>
      <c r="X583" s="8"/>
      <c r="Y583" s="8"/>
    </row>
    <row r="584" spans="1:25" x14ac:dyDescent="0.2">
      <c r="A584" s="49"/>
      <c r="B584" s="9"/>
      <c r="C584" s="8"/>
      <c r="D584" s="8"/>
      <c r="E584" s="8"/>
      <c r="F584" s="8"/>
      <c r="G584" s="8"/>
      <c r="H584" s="8"/>
      <c r="I584" s="8"/>
      <c r="J584" s="8"/>
      <c r="K584" s="8"/>
      <c r="L584" s="8"/>
      <c r="M584" s="8"/>
      <c r="N584" s="8"/>
      <c r="O584" s="8"/>
      <c r="P584" s="8"/>
      <c r="Q584" s="8"/>
      <c r="R584" s="8"/>
      <c r="S584" s="8"/>
      <c r="T584" s="8"/>
      <c r="U584" s="8"/>
      <c r="V584" s="8"/>
      <c r="W584" s="8"/>
      <c r="X584" s="8"/>
      <c r="Y584" s="8"/>
    </row>
    <row r="585" spans="1:25" x14ac:dyDescent="0.2">
      <c r="A585" s="49"/>
      <c r="B585" s="9"/>
      <c r="C585" s="8"/>
      <c r="D585" s="8"/>
      <c r="E585" s="8"/>
      <c r="F585" s="8"/>
      <c r="G585" s="8"/>
      <c r="H585" s="8"/>
      <c r="I585" s="8"/>
      <c r="J585" s="8"/>
      <c r="K585" s="8"/>
      <c r="L585" s="8"/>
      <c r="M585" s="8"/>
      <c r="N585" s="8"/>
      <c r="O585" s="8"/>
      <c r="P585" s="8"/>
      <c r="Q585" s="8"/>
      <c r="R585" s="8"/>
      <c r="S585" s="8"/>
      <c r="T585" s="8"/>
      <c r="U585" s="8"/>
      <c r="V585" s="8"/>
      <c r="W585" s="8"/>
      <c r="X585" s="8"/>
      <c r="Y585" s="8"/>
    </row>
    <row r="586" spans="1:25" x14ac:dyDescent="0.2">
      <c r="A586" s="49"/>
      <c r="B586" s="9"/>
      <c r="C586" s="8"/>
      <c r="D586" s="8"/>
      <c r="E586" s="8"/>
      <c r="F586" s="8"/>
      <c r="G586" s="8"/>
      <c r="H586" s="8"/>
      <c r="I586" s="8"/>
      <c r="J586" s="8"/>
      <c r="K586" s="8"/>
      <c r="L586" s="8"/>
      <c r="M586" s="8"/>
      <c r="N586" s="8"/>
      <c r="O586" s="8"/>
      <c r="P586" s="8"/>
      <c r="Q586" s="8"/>
      <c r="R586" s="8"/>
      <c r="S586" s="8"/>
      <c r="T586" s="8"/>
      <c r="U586" s="8"/>
      <c r="V586" s="8"/>
      <c r="W586" s="8"/>
      <c r="X586" s="8"/>
      <c r="Y586" s="8"/>
    </row>
    <row r="587" spans="1:25" x14ac:dyDescent="0.2">
      <c r="A587" s="49"/>
      <c r="B587" s="9"/>
      <c r="C587" s="8"/>
      <c r="D587" s="8"/>
      <c r="E587" s="8"/>
      <c r="F587" s="8"/>
      <c r="G587" s="8"/>
      <c r="H587" s="8"/>
      <c r="I587" s="8"/>
      <c r="J587" s="8"/>
      <c r="K587" s="8"/>
      <c r="L587" s="8"/>
      <c r="M587" s="8"/>
      <c r="N587" s="8"/>
      <c r="O587" s="8"/>
      <c r="P587" s="8"/>
      <c r="Q587" s="8"/>
      <c r="R587" s="8"/>
      <c r="S587" s="8"/>
      <c r="T587" s="8"/>
      <c r="U587" s="8"/>
      <c r="V587" s="8"/>
      <c r="W587" s="8"/>
      <c r="X587" s="8"/>
      <c r="Y587" s="8"/>
    </row>
    <row r="588" spans="1:25" x14ac:dyDescent="0.2">
      <c r="A588" s="49"/>
      <c r="B588" s="9"/>
      <c r="C588" s="8"/>
      <c r="D588" s="8"/>
      <c r="E588" s="8"/>
      <c r="F588" s="8"/>
      <c r="G588" s="8"/>
      <c r="H588" s="8"/>
      <c r="I588" s="8"/>
      <c r="J588" s="8"/>
      <c r="K588" s="8"/>
      <c r="L588" s="8"/>
      <c r="M588" s="8"/>
      <c r="N588" s="8"/>
      <c r="O588" s="8"/>
      <c r="P588" s="8"/>
      <c r="Q588" s="8"/>
      <c r="R588" s="8"/>
      <c r="S588" s="8"/>
      <c r="T588" s="8"/>
      <c r="U588" s="8"/>
      <c r="V588" s="8"/>
      <c r="W588" s="8"/>
      <c r="X588" s="8"/>
      <c r="Y588" s="8"/>
    </row>
    <row r="589" spans="1:25" x14ac:dyDescent="0.2">
      <c r="A589" s="49"/>
      <c r="B589" s="9"/>
      <c r="C589" s="8"/>
      <c r="D589" s="8"/>
      <c r="E589" s="8"/>
      <c r="F589" s="8"/>
      <c r="G589" s="8"/>
      <c r="H589" s="8"/>
      <c r="I589" s="8"/>
      <c r="J589" s="8"/>
      <c r="K589" s="8"/>
      <c r="L589" s="8"/>
      <c r="M589" s="8"/>
      <c r="N589" s="8"/>
      <c r="O589" s="8"/>
      <c r="P589" s="8"/>
      <c r="Q589" s="8"/>
      <c r="R589" s="8"/>
      <c r="S589" s="8"/>
      <c r="T589" s="8"/>
      <c r="U589" s="8"/>
      <c r="V589" s="8"/>
      <c r="W589" s="8"/>
      <c r="X589" s="8"/>
      <c r="Y589" s="8"/>
    </row>
    <row r="590" spans="1:25" x14ac:dyDescent="0.2">
      <c r="A590" s="49"/>
      <c r="B590" s="9"/>
      <c r="C590" s="8"/>
      <c r="D590" s="8"/>
      <c r="E590" s="8"/>
      <c r="F590" s="8"/>
      <c r="G590" s="8"/>
      <c r="H590" s="8"/>
      <c r="I590" s="8"/>
      <c r="J590" s="8"/>
      <c r="K590" s="8"/>
      <c r="L590" s="8"/>
      <c r="M590" s="8"/>
      <c r="N590" s="8"/>
      <c r="O590" s="8"/>
      <c r="P590" s="8"/>
      <c r="Q590" s="8"/>
      <c r="R590" s="8"/>
      <c r="S590" s="8"/>
      <c r="T590" s="8"/>
      <c r="U590" s="8"/>
      <c r="V590" s="8"/>
      <c r="W590" s="8"/>
      <c r="X590" s="8"/>
      <c r="Y590" s="8"/>
    </row>
    <row r="591" spans="1:25" x14ac:dyDescent="0.2">
      <c r="A591" s="49"/>
      <c r="B591" s="9"/>
      <c r="C591" s="8"/>
      <c r="D591" s="8"/>
      <c r="E591" s="8"/>
      <c r="F591" s="8"/>
      <c r="G591" s="8"/>
      <c r="H591" s="8"/>
      <c r="I591" s="8"/>
      <c r="J591" s="8"/>
      <c r="K591" s="8"/>
      <c r="L591" s="8"/>
      <c r="M591" s="8"/>
      <c r="N591" s="8"/>
      <c r="O591" s="8"/>
      <c r="P591" s="8"/>
      <c r="Q591" s="8"/>
      <c r="R591" s="8"/>
      <c r="S591" s="8"/>
      <c r="T591" s="8"/>
      <c r="U591" s="8"/>
      <c r="V591" s="8"/>
      <c r="W591" s="8"/>
      <c r="X591" s="8"/>
      <c r="Y591" s="8"/>
    </row>
    <row r="592" spans="1:25" x14ac:dyDescent="0.2">
      <c r="A592" s="49"/>
      <c r="B592" s="9"/>
      <c r="C592" s="8"/>
      <c r="D592" s="8"/>
      <c r="E592" s="8"/>
      <c r="F592" s="8"/>
      <c r="G592" s="8"/>
      <c r="H592" s="8"/>
      <c r="I592" s="8"/>
      <c r="J592" s="8"/>
      <c r="K592" s="8"/>
      <c r="L592" s="8"/>
      <c r="M592" s="8"/>
      <c r="N592" s="8"/>
      <c r="O592" s="8"/>
      <c r="P592" s="8"/>
      <c r="Q592" s="8"/>
      <c r="R592" s="8"/>
      <c r="S592" s="8"/>
      <c r="T592" s="8"/>
      <c r="U592" s="8"/>
      <c r="V592" s="8"/>
      <c r="W592" s="8"/>
      <c r="X592" s="8"/>
      <c r="Y592" s="8"/>
    </row>
    <row r="593" spans="1:25" x14ac:dyDescent="0.2">
      <c r="A593" s="49"/>
      <c r="B593" s="9"/>
      <c r="C593" s="8"/>
      <c r="D593" s="8"/>
      <c r="E593" s="8"/>
      <c r="F593" s="8"/>
      <c r="G593" s="8"/>
      <c r="H593" s="8"/>
      <c r="I593" s="8"/>
      <c r="J593" s="8"/>
      <c r="K593" s="8"/>
      <c r="L593" s="8"/>
      <c r="M593" s="8"/>
      <c r="N593" s="8"/>
      <c r="O593" s="8"/>
      <c r="P593" s="8"/>
      <c r="Q593" s="8"/>
      <c r="R593" s="8"/>
      <c r="S593" s="8"/>
      <c r="T593" s="8"/>
      <c r="U593" s="8"/>
      <c r="V593" s="8"/>
      <c r="W593" s="8"/>
      <c r="X593" s="8"/>
      <c r="Y593" s="8"/>
    </row>
    <row r="594" spans="1:25" x14ac:dyDescent="0.2">
      <c r="A594" s="49"/>
      <c r="B594" s="9"/>
      <c r="C594" s="8"/>
      <c r="D594" s="8"/>
      <c r="E594" s="8"/>
      <c r="F594" s="8"/>
      <c r="G594" s="8"/>
      <c r="H594" s="8"/>
      <c r="I594" s="8"/>
      <c r="J594" s="8"/>
      <c r="K594" s="8"/>
      <c r="L594" s="8"/>
      <c r="M594" s="8"/>
      <c r="N594" s="8"/>
      <c r="O594" s="8"/>
      <c r="P594" s="8"/>
      <c r="Q594" s="8"/>
      <c r="R594" s="8"/>
      <c r="S594" s="8"/>
      <c r="T594" s="8"/>
      <c r="U594" s="8"/>
      <c r="V594" s="8"/>
      <c r="W594" s="8"/>
      <c r="X594" s="8"/>
      <c r="Y594" s="8"/>
    </row>
    <row r="595" spans="1:25" x14ac:dyDescent="0.2">
      <c r="A595" s="49"/>
      <c r="B595" s="9"/>
      <c r="C595" s="8"/>
      <c r="D595" s="8"/>
      <c r="E595" s="8"/>
      <c r="F595" s="8"/>
      <c r="G595" s="8"/>
      <c r="H595" s="8"/>
      <c r="I595" s="8"/>
      <c r="J595" s="8"/>
      <c r="K595" s="8"/>
      <c r="L595" s="8"/>
      <c r="M595" s="8"/>
      <c r="N595" s="8"/>
      <c r="O595" s="8"/>
      <c r="P595" s="8"/>
      <c r="Q595" s="8"/>
      <c r="R595" s="8"/>
      <c r="S595" s="8"/>
      <c r="T595" s="8"/>
      <c r="U595" s="8"/>
      <c r="V595" s="8"/>
      <c r="W595" s="8"/>
      <c r="X595" s="8"/>
      <c r="Y595" s="8"/>
    </row>
    <row r="596" spans="1:25" x14ac:dyDescent="0.2">
      <c r="A596" s="49"/>
      <c r="B596" s="9"/>
      <c r="C596" s="8"/>
      <c r="D596" s="8"/>
      <c r="E596" s="8"/>
      <c r="F596" s="8"/>
      <c r="G596" s="8"/>
      <c r="H596" s="8"/>
      <c r="I596" s="8"/>
      <c r="J596" s="8"/>
      <c r="K596" s="8"/>
      <c r="L596" s="8"/>
      <c r="M596" s="8"/>
      <c r="N596" s="8"/>
      <c r="O596" s="8"/>
      <c r="P596" s="8"/>
      <c r="Q596" s="8"/>
      <c r="R596" s="8"/>
      <c r="S596" s="8"/>
      <c r="T596" s="8"/>
      <c r="U596" s="8"/>
      <c r="V596" s="8"/>
      <c r="W596" s="8"/>
      <c r="X596" s="8"/>
      <c r="Y596" s="8"/>
    </row>
    <row r="597" spans="1:25" x14ac:dyDescent="0.2">
      <c r="A597" s="49"/>
      <c r="B597" s="9"/>
      <c r="C597" s="8"/>
      <c r="D597" s="8"/>
      <c r="E597" s="8"/>
      <c r="F597" s="8"/>
      <c r="G597" s="8"/>
      <c r="H597" s="8"/>
      <c r="I597" s="8"/>
      <c r="J597" s="8"/>
      <c r="K597" s="8"/>
      <c r="L597" s="8"/>
      <c r="M597" s="8"/>
      <c r="N597" s="8"/>
      <c r="O597" s="8"/>
      <c r="P597" s="8"/>
      <c r="Q597" s="8"/>
      <c r="R597" s="8"/>
      <c r="S597" s="8"/>
      <c r="T597" s="8"/>
      <c r="U597" s="8"/>
      <c r="V597" s="8"/>
      <c r="W597" s="8"/>
      <c r="X597" s="8"/>
      <c r="Y597" s="8"/>
    </row>
    <row r="598" spans="1:25" x14ac:dyDescent="0.2">
      <c r="A598" s="49"/>
      <c r="B598" s="9"/>
      <c r="C598" s="8"/>
      <c r="D598" s="8"/>
      <c r="E598" s="8"/>
      <c r="F598" s="8"/>
      <c r="G598" s="8"/>
      <c r="H598" s="8"/>
      <c r="I598" s="8"/>
      <c r="J598" s="8"/>
      <c r="K598" s="8"/>
      <c r="L598" s="8"/>
      <c r="M598" s="8"/>
      <c r="N598" s="8"/>
      <c r="O598" s="8"/>
      <c r="P598" s="8"/>
      <c r="Q598" s="8"/>
      <c r="R598" s="8"/>
      <c r="S598" s="8"/>
      <c r="T598" s="8"/>
      <c r="U598" s="8"/>
      <c r="V598" s="8"/>
      <c r="W598" s="8"/>
      <c r="X598" s="8"/>
      <c r="Y598" s="8"/>
    </row>
    <row r="599" spans="1:25" x14ac:dyDescent="0.2">
      <c r="A599" s="49"/>
      <c r="B599" s="9"/>
      <c r="C599" s="8"/>
      <c r="D599" s="8"/>
      <c r="E599" s="8"/>
      <c r="F599" s="8"/>
      <c r="G599" s="8"/>
      <c r="H599" s="8"/>
      <c r="I599" s="8"/>
      <c r="J599" s="8"/>
      <c r="K599" s="8"/>
      <c r="L599" s="8"/>
      <c r="M599" s="8"/>
      <c r="N599" s="8"/>
      <c r="O599" s="8"/>
      <c r="P599" s="8"/>
      <c r="Q599" s="8"/>
      <c r="R599" s="8"/>
      <c r="S599" s="8"/>
      <c r="T599" s="8"/>
      <c r="U599" s="8"/>
      <c r="V599" s="8"/>
      <c r="W599" s="8"/>
      <c r="X599" s="8"/>
      <c r="Y599" s="8"/>
    </row>
    <row r="600" spans="1:25" x14ac:dyDescent="0.2">
      <c r="A600" s="49"/>
      <c r="B600" s="9"/>
      <c r="C600" s="8"/>
      <c r="D600" s="8"/>
      <c r="E600" s="8"/>
      <c r="F600" s="8"/>
      <c r="G600" s="8"/>
      <c r="H600" s="8"/>
      <c r="I600" s="8"/>
      <c r="J600" s="8"/>
      <c r="K600" s="8"/>
      <c r="L600" s="8"/>
      <c r="M600" s="8"/>
      <c r="N600" s="8"/>
      <c r="O600" s="8"/>
      <c r="P600" s="8"/>
      <c r="Q600" s="8"/>
      <c r="R600" s="8"/>
      <c r="S600" s="8"/>
      <c r="T600" s="8"/>
      <c r="U600" s="8"/>
      <c r="V600" s="8"/>
      <c r="W600" s="8"/>
      <c r="X600" s="8"/>
      <c r="Y600" s="8"/>
    </row>
    <row r="601" spans="1:25" x14ac:dyDescent="0.2">
      <c r="A601" s="49"/>
      <c r="B601" s="9"/>
      <c r="C601" s="8"/>
      <c r="D601" s="8"/>
      <c r="E601" s="8"/>
      <c r="F601" s="8"/>
      <c r="G601" s="8"/>
      <c r="H601" s="8"/>
      <c r="I601" s="8"/>
      <c r="J601" s="8"/>
      <c r="K601" s="8"/>
      <c r="L601" s="8"/>
      <c r="M601" s="8"/>
      <c r="N601" s="8"/>
      <c r="O601" s="8"/>
      <c r="P601" s="8"/>
      <c r="Q601" s="8"/>
      <c r="R601" s="8"/>
      <c r="S601" s="8"/>
      <c r="T601" s="8"/>
      <c r="U601" s="8"/>
      <c r="V601" s="8"/>
      <c r="W601" s="8"/>
      <c r="X601" s="8"/>
      <c r="Y601" s="8"/>
    </row>
    <row r="602" spans="1:25" x14ac:dyDescent="0.2">
      <c r="A602" s="49"/>
      <c r="B602" s="9"/>
      <c r="C602" s="8"/>
      <c r="D602" s="8"/>
      <c r="E602" s="8"/>
      <c r="F602" s="8"/>
      <c r="G602" s="8"/>
      <c r="H602" s="8"/>
      <c r="I602" s="8"/>
      <c r="J602" s="8"/>
      <c r="K602" s="8"/>
      <c r="L602" s="8"/>
      <c r="M602" s="8"/>
      <c r="N602" s="8"/>
      <c r="O602" s="8"/>
      <c r="P602" s="8"/>
      <c r="Q602" s="8"/>
      <c r="R602" s="8"/>
      <c r="S602" s="8"/>
      <c r="T602" s="8"/>
      <c r="U602" s="8"/>
      <c r="V602" s="8"/>
      <c r="W602" s="8"/>
      <c r="X602" s="8"/>
      <c r="Y602" s="8"/>
    </row>
    <row r="603" spans="1:25" x14ac:dyDescent="0.2">
      <c r="A603" s="49"/>
      <c r="B603" s="9"/>
      <c r="C603" s="8"/>
      <c r="D603" s="8"/>
      <c r="E603" s="8"/>
      <c r="F603" s="8"/>
      <c r="G603" s="8"/>
      <c r="H603" s="8"/>
      <c r="I603" s="8"/>
      <c r="J603" s="8"/>
      <c r="K603" s="8"/>
      <c r="L603" s="8"/>
      <c r="M603" s="8"/>
      <c r="N603" s="8"/>
      <c r="O603" s="8"/>
      <c r="P603" s="8"/>
      <c r="Q603" s="8"/>
      <c r="R603" s="8"/>
      <c r="S603" s="8"/>
      <c r="T603" s="8"/>
      <c r="U603" s="8"/>
      <c r="V603" s="8"/>
      <c r="W603" s="8"/>
      <c r="X603" s="8"/>
      <c r="Y603" s="8"/>
    </row>
    <row r="604" spans="1:25" x14ac:dyDescent="0.2">
      <c r="A604" s="49"/>
      <c r="B604" s="9"/>
      <c r="C604" s="8"/>
      <c r="D604" s="8"/>
      <c r="E604" s="8"/>
      <c r="F604" s="8"/>
      <c r="G604" s="8"/>
      <c r="H604" s="8"/>
      <c r="I604" s="8"/>
      <c r="J604" s="8"/>
      <c r="K604" s="8"/>
      <c r="L604" s="8"/>
      <c r="M604" s="8"/>
      <c r="N604" s="8"/>
      <c r="O604" s="8"/>
      <c r="P604" s="8"/>
      <c r="Q604" s="8"/>
      <c r="R604" s="8"/>
      <c r="S604" s="8"/>
      <c r="T604" s="8"/>
      <c r="U604" s="8"/>
      <c r="V604" s="8"/>
      <c r="W604" s="8"/>
      <c r="X604" s="8"/>
      <c r="Y604" s="8"/>
    </row>
    <row r="605" spans="1:25" x14ac:dyDescent="0.2">
      <c r="A605" s="49"/>
      <c r="B605" s="9"/>
      <c r="C605" s="8"/>
      <c r="D605" s="8"/>
      <c r="E605" s="8"/>
      <c r="F605" s="8"/>
      <c r="G605" s="8"/>
      <c r="H605" s="8"/>
      <c r="I605" s="8"/>
      <c r="J605" s="8"/>
      <c r="K605" s="8"/>
      <c r="L605" s="8"/>
      <c r="M605" s="8"/>
      <c r="N605" s="8"/>
      <c r="O605" s="8"/>
      <c r="P605" s="8"/>
      <c r="Q605" s="8"/>
      <c r="R605" s="8"/>
      <c r="S605" s="8"/>
      <c r="T605" s="8"/>
      <c r="U605" s="8"/>
      <c r="V605" s="8"/>
      <c r="W605" s="8"/>
      <c r="X605" s="8"/>
      <c r="Y605" s="8"/>
    </row>
    <row r="606" spans="1:25" x14ac:dyDescent="0.2">
      <c r="A606" s="49"/>
      <c r="B606" s="9"/>
      <c r="C606" s="8"/>
      <c r="D606" s="8"/>
      <c r="E606" s="8"/>
      <c r="F606" s="8"/>
      <c r="G606" s="8"/>
      <c r="H606" s="8"/>
      <c r="I606" s="8"/>
      <c r="J606" s="8"/>
      <c r="K606" s="8"/>
      <c r="L606" s="8"/>
      <c r="M606" s="8"/>
      <c r="N606" s="8"/>
      <c r="O606" s="8"/>
      <c r="P606" s="8"/>
      <c r="Q606" s="8"/>
      <c r="R606" s="8"/>
      <c r="S606" s="8"/>
      <c r="T606" s="8"/>
      <c r="U606" s="8"/>
      <c r="V606" s="8"/>
      <c r="W606" s="8"/>
      <c r="X606" s="8"/>
      <c r="Y606" s="8"/>
    </row>
    <row r="607" spans="1:25" x14ac:dyDescent="0.2">
      <c r="A607" s="49"/>
      <c r="B607" s="9"/>
      <c r="C607" s="8"/>
      <c r="D607" s="8"/>
      <c r="E607" s="8"/>
      <c r="F607" s="8"/>
      <c r="G607" s="8"/>
      <c r="H607" s="8"/>
      <c r="I607" s="8"/>
      <c r="J607" s="8"/>
      <c r="K607" s="8"/>
      <c r="L607" s="8"/>
      <c r="M607" s="8"/>
      <c r="N607" s="8"/>
      <c r="O607" s="8"/>
      <c r="P607" s="8"/>
      <c r="Q607" s="8"/>
      <c r="R607" s="8"/>
      <c r="S607" s="8"/>
      <c r="T607" s="8"/>
      <c r="U607" s="8"/>
      <c r="V607" s="8"/>
      <c r="W607" s="8"/>
      <c r="X607" s="8"/>
      <c r="Y607" s="8"/>
    </row>
    <row r="608" spans="1:25" x14ac:dyDescent="0.2">
      <c r="A608" s="49"/>
      <c r="B608" s="9"/>
      <c r="C608" s="8"/>
      <c r="D608" s="8"/>
      <c r="E608" s="8"/>
      <c r="F608" s="8"/>
      <c r="G608" s="8"/>
      <c r="H608" s="8"/>
      <c r="I608" s="8"/>
      <c r="J608" s="8"/>
      <c r="K608" s="8"/>
      <c r="L608" s="8"/>
      <c r="M608" s="8"/>
      <c r="N608" s="8"/>
      <c r="O608" s="8"/>
      <c r="P608" s="8"/>
      <c r="Q608" s="8"/>
      <c r="R608" s="8"/>
      <c r="S608" s="8"/>
      <c r="T608" s="8"/>
      <c r="U608" s="8"/>
      <c r="V608" s="8"/>
      <c r="W608" s="8"/>
      <c r="X608" s="8"/>
      <c r="Y608" s="8"/>
    </row>
    <row r="609" spans="1:25" x14ac:dyDescent="0.2">
      <c r="A609" s="49"/>
      <c r="B609" s="9"/>
      <c r="C609" s="8"/>
      <c r="D609" s="8"/>
      <c r="E609" s="8"/>
      <c r="F609" s="8"/>
      <c r="G609" s="8"/>
      <c r="H609" s="8"/>
      <c r="I609" s="8"/>
      <c r="J609" s="8"/>
      <c r="K609" s="8"/>
      <c r="L609" s="8"/>
      <c r="M609" s="8"/>
      <c r="N609" s="8"/>
      <c r="O609" s="8"/>
      <c r="P609" s="8"/>
      <c r="Q609" s="8"/>
      <c r="R609" s="8"/>
      <c r="S609" s="8"/>
      <c r="T609" s="8"/>
      <c r="U609" s="8"/>
      <c r="V609" s="8"/>
      <c r="W609" s="8"/>
      <c r="X609" s="8"/>
      <c r="Y609" s="8"/>
    </row>
    <row r="610" spans="1:25" x14ac:dyDescent="0.2">
      <c r="A610" s="49"/>
      <c r="B610" s="9"/>
      <c r="C610" s="8"/>
      <c r="D610" s="8"/>
      <c r="E610" s="8"/>
      <c r="F610" s="8"/>
      <c r="G610" s="8"/>
      <c r="H610" s="8"/>
      <c r="I610" s="8"/>
      <c r="J610" s="8"/>
      <c r="K610" s="8"/>
      <c r="L610" s="8"/>
      <c r="M610" s="8"/>
      <c r="N610" s="8"/>
      <c r="O610" s="8"/>
      <c r="P610" s="8"/>
      <c r="Q610" s="8"/>
      <c r="R610" s="8"/>
      <c r="S610" s="8"/>
      <c r="T610" s="8"/>
      <c r="U610" s="8"/>
      <c r="V610" s="8"/>
      <c r="W610" s="8"/>
      <c r="X610" s="8"/>
      <c r="Y610" s="8"/>
    </row>
    <row r="611" spans="1:25" x14ac:dyDescent="0.2">
      <c r="A611" s="49"/>
      <c r="B611" s="9"/>
      <c r="C611" s="8"/>
      <c r="D611" s="8"/>
      <c r="E611" s="8"/>
      <c r="F611" s="8"/>
      <c r="G611" s="8"/>
      <c r="H611" s="8"/>
      <c r="I611" s="8"/>
      <c r="J611" s="8"/>
      <c r="K611" s="8"/>
      <c r="L611" s="8"/>
      <c r="M611" s="8"/>
      <c r="N611" s="8"/>
      <c r="O611" s="8"/>
      <c r="P611" s="8"/>
      <c r="Q611" s="8"/>
      <c r="R611" s="8"/>
      <c r="S611" s="8"/>
      <c r="T611" s="8"/>
      <c r="U611" s="8"/>
      <c r="V611" s="8"/>
      <c r="W611" s="8"/>
      <c r="X611" s="8"/>
      <c r="Y611" s="8"/>
    </row>
    <row r="612" spans="1:25" x14ac:dyDescent="0.2">
      <c r="A612" s="49"/>
      <c r="B612" s="9"/>
      <c r="C612" s="8"/>
      <c r="D612" s="8"/>
      <c r="E612" s="8"/>
      <c r="F612" s="8"/>
      <c r="G612" s="8"/>
      <c r="H612" s="8"/>
      <c r="I612" s="8"/>
      <c r="J612" s="8"/>
      <c r="K612" s="8"/>
      <c r="L612" s="8"/>
      <c r="M612" s="8"/>
      <c r="N612" s="8"/>
      <c r="O612" s="8"/>
      <c r="P612" s="8"/>
      <c r="Q612" s="8"/>
      <c r="R612" s="8"/>
      <c r="S612" s="8"/>
      <c r="T612" s="8"/>
      <c r="U612" s="8"/>
      <c r="V612" s="8"/>
      <c r="W612" s="8"/>
      <c r="X612" s="8"/>
      <c r="Y612" s="8"/>
    </row>
    <row r="613" spans="1:25" x14ac:dyDescent="0.2">
      <c r="A613" s="49"/>
      <c r="B613" s="9"/>
      <c r="C613" s="8"/>
      <c r="D613" s="8"/>
      <c r="E613" s="8"/>
      <c r="F613" s="8"/>
      <c r="G613" s="8"/>
      <c r="H613" s="8"/>
      <c r="I613" s="8"/>
      <c r="J613" s="8"/>
      <c r="K613" s="8"/>
      <c r="L613" s="8"/>
      <c r="M613" s="8"/>
      <c r="N613" s="8"/>
      <c r="O613" s="8"/>
      <c r="P613" s="8"/>
      <c r="Q613" s="8"/>
      <c r="R613" s="8"/>
      <c r="S613" s="8"/>
      <c r="T613" s="8"/>
      <c r="U613" s="8"/>
      <c r="V613" s="8"/>
      <c r="W613" s="8"/>
      <c r="X613" s="8"/>
      <c r="Y613" s="8"/>
    </row>
    <row r="614" spans="1:25" x14ac:dyDescent="0.2">
      <c r="A614" s="49"/>
      <c r="B614" s="9"/>
      <c r="C614" s="8"/>
      <c r="D614" s="8"/>
      <c r="E614" s="8"/>
      <c r="F614" s="8"/>
      <c r="G614" s="8"/>
      <c r="H614" s="8"/>
      <c r="I614" s="8"/>
      <c r="J614" s="8"/>
      <c r="K614" s="8"/>
      <c r="L614" s="8"/>
      <c r="M614" s="8"/>
      <c r="N614" s="8"/>
      <c r="O614" s="8"/>
      <c r="P614" s="8"/>
      <c r="Q614" s="8"/>
      <c r="R614" s="8"/>
      <c r="S614" s="8"/>
      <c r="T614" s="8"/>
      <c r="U614" s="8"/>
      <c r="V614" s="8"/>
      <c r="W614" s="8"/>
      <c r="X614" s="8"/>
      <c r="Y614" s="8"/>
    </row>
    <row r="615" spans="1:25" x14ac:dyDescent="0.2">
      <c r="A615" s="49"/>
      <c r="B615" s="9"/>
      <c r="C615" s="8"/>
      <c r="D615" s="8"/>
      <c r="E615" s="8"/>
      <c r="F615" s="8"/>
      <c r="G615" s="8"/>
      <c r="H615" s="8"/>
      <c r="I615" s="8"/>
      <c r="J615" s="8"/>
      <c r="K615" s="8"/>
      <c r="L615" s="8"/>
      <c r="M615" s="8"/>
      <c r="N615" s="8"/>
      <c r="O615" s="8"/>
      <c r="P615" s="8"/>
      <c r="Q615" s="8"/>
      <c r="R615" s="8"/>
      <c r="S615" s="8"/>
      <c r="T615" s="8"/>
      <c r="U615" s="8"/>
      <c r="V615" s="8"/>
      <c r="W615" s="8"/>
      <c r="X615" s="8"/>
      <c r="Y615" s="8"/>
    </row>
    <row r="616" spans="1:25" x14ac:dyDescent="0.2">
      <c r="A616" s="49"/>
      <c r="B616" s="9"/>
      <c r="C616" s="8"/>
      <c r="D616" s="8"/>
      <c r="E616" s="8"/>
      <c r="F616" s="8"/>
      <c r="G616" s="8"/>
      <c r="H616" s="8"/>
      <c r="I616" s="8"/>
      <c r="J616" s="8"/>
      <c r="K616" s="8"/>
      <c r="L616" s="8"/>
      <c r="M616" s="8"/>
      <c r="N616" s="8"/>
      <c r="O616" s="8"/>
      <c r="P616" s="8"/>
      <c r="Q616" s="8"/>
      <c r="R616" s="8"/>
      <c r="S616" s="8"/>
      <c r="T616" s="8"/>
      <c r="U616" s="8"/>
      <c r="V616" s="8"/>
      <c r="W616" s="8"/>
      <c r="X616" s="8"/>
      <c r="Y616" s="8"/>
    </row>
    <row r="617" spans="1:25" x14ac:dyDescent="0.2">
      <c r="A617" s="49"/>
      <c r="B617" s="9"/>
      <c r="C617" s="8"/>
      <c r="D617" s="8"/>
      <c r="E617" s="8"/>
      <c r="F617" s="8"/>
      <c r="G617" s="8"/>
      <c r="H617" s="8"/>
      <c r="I617" s="8"/>
      <c r="J617" s="8"/>
      <c r="K617" s="8"/>
      <c r="L617" s="8"/>
      <c r="M617" s="8"/>
      <c r="N617" s="8"/>
      <c r="O617" s="8"/>
      <c r="P617" s="8"/>
      <c r="Q617" s="8"/>
      <c r="R617" s="8"/>
      <c r="S617" s="8"/>
      <c r="T617" s="8"/>
      <c r="U617" s="8"/>
      <c r="V617" s="8"/>
      <c r="W617" s="8"/>
      <c r="X617" s="8"/>
      <c r="Y617" s="8"/>
    </row>
    <row r="618" spans="1:25" x14ac:dyDescent="0.2">
      <c r="A618" s="49"/>
      <c r="B618" s="9"/>
      <c r="C618" s="8"/>
      <c r="D618" s="8"/>
      <c r="E618" s="8"/>
      <c r="F618" s="8"/>
      <c r="G618" s="8"/>
      <c r="H618" s="8"/>
      <c r="I618" s="8"/>
      <c r="J618" s="8"/>
      <c r="K618" s="8"/>
      <c r="L618" s="8"/>
      <c r="M618" s="8"/>
      <c r="N618" s="8"/>
      <c r="O618" s="8"/>
      <c r="P618" s="8"/>
      <c r="Q618" s="8"/>
      <c r="R618" s="8"/>
      <c r="S618" s="8"/>
      <c r="T618" s="8"/>
      <c r="U618" s="8"/>
      <c r="V618" s="8"/>
      <c r="W618" s="8"/>
      <c r="X618" s="8"/>
      <c r="Y618" s="8"/>
    </row>
    <row r="619" spans="1:25" x14ac:dyDescent="0.2">
      <c r="A619" s="49"/>
      <c r="B619" s="9"/>
      <c r="C619" s="8"/>
      <c r="D619" s="8"/>
      <c r="E619" s="8"/>
      <c r="F619" s="8"/>
      <c r="G619" s="8"/>
      <c r="H619" s="8"/>
      <c r="I619" s="8"/>
      <c r="J619" s="8"/>
      <c r="K619" s="8"/>
      <c r="L619" s="8"/>
      <c r="M619" s="8"/>
      <c r="N619" s="8"/>
      <c r="O619" s="8"/>
      <c r="P619" s="8"/>
      <c r="Q619" s="8"/>
      <c r="R619" s="8"/>
      <c r="S619" s="8"/>
      <c r="T619" s="8"/>
      <c r="U619" s="8"/>
      <c r="V619" s="8"/>
      <c r="W619" s="8"/>
      <c r="X619" s="8"/>
      <c r="Y619" s="8"/>
    </row>
    <row r="620" spans="1:25" x14ac:dyDescent="0.2">
      <c r="A620" s="49"/>
      <c r="B620" s="9"/>
      <c r="C620" s="8"/>
      <c r="D620" s="8"/>
      <c r="E620" s="8"/>
      <c r="F620" s="8"/>
      <c r="G620" s="8"/>
      <c r="H620" s="8"/>
      <c r="I620" s="8"/>
      <c r="J620" s="8"/>
      <c r="K620" s="8"/>
      <c r="L620" s="8"/>
      <c r="M620" s="8"/>
      <c r="N620" s="8"/>
      <c r="O620" s="8"/>
      <c r="P620" s="8"/>
      <c r="Q620" s="8"/>
      <c r="R620" s="8"/>
      <c r="S620" s="8"/>
      <c r="T620" s="8"/>
      <c r="U620" s="8"/>
      <c r="V620" s="8"/>
      <c r="W620" s="8"/>
      <c r="X620" s="8"/>
      <c r="Y620" s="8"/>
    </row>
    <row r="621" spans="1:25" x14ac:dyDescent="0.2">
      <c r="A621" s="49"/>
      <c r="B621" s="9"/>
      <c r="C621" s="8"/>
      <c r="D621" s="8"/>
      <c r="E621" s="8"/>
      <c r="F621" s="8"/>
      <c r="G621" s="8"/>
      <c r="H621" s="8"/>
      <c r="I621" s="8"/>
      <c r="J621" s="8"/>
      <c r="K621" s="8"/>
      <c r="L621" s="8"/>
      <c r="M621" s="8"/>
      <c r="N621" s="8"/>
      <c r="O621" s="8"/>
      <c r="P621" s="8"/>
      <c r="Q621" s="8"/>
      <c r="R621" s="8"/>
      <c r="S621" s="8"/>
      <c r="T621" s="8"/>
      <c r="U621" s="8"/>
      <c r="V621" s="8"/>
      <c r="W621" s="8"/>
      <c r="X621" s="8"/>
      <c r="Y621" s="8"/>
    </row>
    <row r="622" spans="1:25" x14ac:dyDescent="0.2">
      <c r="A622" s="49"/>
      <c r="B622" s="9"/>
      <c r="C622" s="8"/>
      <c r="D622" s="8"/>
      <c r="E622" s="8"/>
      <c r="F622" s="8"/>
      <c r="G622" s="8"/>
      <c r="H622" s="8"/>
      <c r="I622" s="8"/>
      <c r="J622" s="8"/>
      <c r="K622" s="8"/>
      <c r="L622" s="8"/>
      <c r="M622" s="8"/>
      <c r="N622" s="8"/>
      <c r="O622" s="8"/>
      <c r="P622" s="8"/>
      <c r="Q622" s="8"/>
      <c r="R622" s="8"/>
      <c r="S622" s="8"/>
      <c r="T622" s="8"/>
      <c r="U622" s="8"/>
      <c r="V622" s="8"/>
      <c r="W622" s="8"/>
      <c r="X622" s="8"/>
      <c r="Y622" s="8"/>
    </row>
    <row r="623" spans="1:25" x14ac:dyDescent="0.2">
      <c r="A623" s="49"/>
      <c r="B623" s="9"/>
      <c r="C623" s="8"/>
      <c r="D623" s="8"/>
      <c r="E623" s="8"/>
      <c r="F623" s="8"/>
      <c r="G623" s="8"/>
      <c r="H623" s="8"/>
      <c r="I623" s="8"/>
      <c r="J623" s="8"/>
      <c r="K623" s="8"/>
      <c r="L623" s="8"/>
      <c r="M623" s="8"/>
      <c r="N623" s="8"/>
      <c r="O623" s="8"/>
      <c r="P623" s="8"/>
      <c r="Q623" s="8"/>
      <c r="R623" s="8"/>
      <c r="S623" s="8"/>
      <c r="T623" s="8"/>
      <c r="U623" s="8"/>
      <c r="V623" s="8"/>
      <c r="W623" s="8"/>
      <c r="X623" s="8"/>
      <c r="Y623" s="8"/>
    </row>
    <row r="624" spans="1:25" x14ac:dyDescent="0.2">
      <c r="A624" s="49"/>
      <c r="B624" s="9"/>
      <c r="C624" s="8"/>
      <c r="D624" s="8"/>
      <c r="E624" s="8"/>
      <c r="F624" s="8"/>
      <c r="G624" s="8"/>
      <c r="H624" s="8"/>
      <c r="I624" s="8"/>
      <c r="J624" s="8"/>
      <c r="K624" s="8"/>
      <c r="L624" s="8"/>
      <c r="M624" s="8"/>
      <c r="N624" s="8"/>
      <c r="O624" s="8"/>
      <c r="P624" s="8"/>
      <c r="Q624" s="8"/>
      <c r="R624" s="8"/>
      <c r="S624" s="8"/>
      <c r="T624" s="8"/>
      <c r="U624" s="8"/>
      <c r="V624" s="8"/>
      <c r="W624" s="8"/>
      <c r="X624" s="8"/>
      <c r="Y624" s="8"/>
    </row>
    <row r="625" spans="1:25" x14ac:dyDescent="0.2">
      <c r="A625" s="49"/>
      <c r="B625" s="9"/>
      <c r="C625" s="8"/>
      <c r="D625" s="8"/>
      <c r="E625" s="8"/>
      <c r="F625" s="8"/>
      <c r="G625" s="8"/>
      <c r="H625" s="8"/>
      <c r="I625" s="8"/>
      <c r="J625" s="8"/>
      <c r="K625" s="8"/>
      <c r="L625" s="8"/>
      <c r="M625" s="8"/>
      <c r="N625" s="8"/>
      <c r="O625" s="8"/>
      <c r="P625" s="8"/>
      <c r="Q625" s="8"/>
      <c r="R625" s="8"/>
      <c r="S625" s="8"/>
      <c r="T625" s="8"/>
      <c r="U625" s="8"/>
      <c r="V625" s="8"/>
      <c r="W625" s="8"/>
      <c r="X625" s="8"/>
      <c r="Y625" s="8"/>
    </row>
    <row r="626" spans="1:25" x14ac:dyDescent="0.2">
      <c r="A626" s="49"/>
      <c r="B626" s="9"/>
      <c r="C626" s="8"/>
      <c r="D626" s="8"/>
      <c r="E626" s="8"/>
      <c r="F626" s="8"/>
      <c r="G626" s="8"/>
      <c r="H626" s="8"/>
      <c r="I626" s="8"/>
      <c r="J626" s="8"/>
      <c r="K626" s="8"/>
      <c r="L626" s="8"/>
      <c r="M626" s="8"/>
      <c r="N626" s="8"/>
      <c r="O626" s="8"/>
      <c r="P626" s="8"/>
      <c r="Q626" s="8"/>
      <c r="R626" s="8"/>
      <c r="S626" s="8"/>
      <c r="T626" s="8"/>
      <c r="U626" s="8"/>
      <c r="V626" s="8"/>
      <c r="W626" s="8"/>
      <c r="X626" s="8"/>
      <c r="Y626" s="8"/>
    </row>
    <row r="627" spans="1:25" x14ac:dyDescent="0.2">
      <c r="A627" s="49"/>
      <c r="B627" s="9"/>
      <c r="C627" s="8"/>
      <c r="D627" s="8"/>
      <c r="E627" s="8"/>
      <c r="F627" s="8"/>
      <c r="G627" s="8"/>
      <c r="H627" s="8"/>
      <c r="I627" s="8"/>
      <c r="J627" s="8"/>
      <c r="K627" s="8"/>
      <c r="L627" s="8"/>
      <c r="M627" s="8"/>
      <c r="N627" s="8"/>
      <c r="O627" s="8"/>
      <c r="P627" s="8"/>
      <c r="Q627" s="8"/>
      <c r="R627" s="8"/>
      <c r="S627" s="8"/>
      <c r="T627" s="8"/>
      <c r="U627" s="8"/>
      <c r="V627" s="8"/>
      <c r="W627" s="8"/>
      <c r="X627" s="8"/>
      <c r="Y627" s="8"/>
    </row>
    <row r="628" spans="1:25" x14ac:dyDescent="0.2">
      <c r="A628" s="49"/>
      <c r="B628" s="9"/>
      <c r="C628" s="8"/>
      <c r="D628" s="8"/>
      <c r="E628" s="8"/>
      <c r="F628" s="8"/>
      <c r="G628" s="8"/>
      <c r="H628" s="8"/>
      <c r="I628" s="8"/>
      <c r="J628" s="8"/>
      <c r="K628" s="8"/>
      <c r="L628" s="8"/>
      <c r="M628" s="8"/>
      <c r="N628" s="8"/>
      <c r="O628" s="8"/>
      <c r="P628" s="8"/>
      <c r="Q628" s="8"/>
      <c r="R628" s="8"/>
      <c r="S628" s="8"/>
      <c r="T628" s="8"/>
      <c r="U628" s="8"/>
      <c r="V628" s="8"/>
      <c r="W628" s="8"/>
      <c r="X628" s="8"/>
      <c r="Y628" s="8"/>
    </row>
    <row r="629" spans="1:25" x14ac:dyDescent="0.2">
      <c r="A629" s="49"/>
      <c r="B629" s="9"/>
      <c r="C629" s="8"/>
      <c r="D629" s="8"/>
      <c r="E629" s="8"/>
      <c r="F629" s="8"/>
      <c r="G629" s="8"/>
      <c r="H629" s="8"/>
      <c r="I629" s="8"/>
      <c r="J629" s="8"/>
      <c r="K629" s="8"/>
      <c r="L629" s="8"/>
      <c r="M629" s="8"/>
      <c r="N629" s="8"/>
      <c r="O629" s="8"/>
      <c r="P629" s="8"/>
      <c r="Q629" s="8"/>
      <c r="R629" s="8"/>
      <c r="S629" s="8"/>
      <c r="T629" s="8"/>
      <c r="U629" s="8"/>
      <c r="V629" s="8"/>
      <c r="W629" s="8"/>
      <c r="X629" s="8"/>
      <c r="Y629" s="8"/>
    </row>
    <row r="630" spans="1:25" x14ac:dyDescent="0.2">
      <c r="A630" s="49"/>
      <c r="B630" s="9"/>
      <c r="C630" s="8"/>
      <c r="D630" s="8"/>
      <c r="E630" s="8"/>
      <c r="F630" s="8"/>
      <c r="G630" s="8"/>
      <c r="H630" s="8"/>
      <c r="I630" s="8"/>
      <c r="J630" s="8"/>
      <c r="K630" s="8"/>
      <c r="L630" s="8"/>
      <c r="M630" s="8"/>
      <c r="N630" s="8"/>
      <c r="O630" s="8"/>
      <c r="P630" s="8"/>
      <c r="Q630" s="8"/>
      <c r="R630" s="8"/>
      <c r="S630" s="8"/>
      <c r="T630" s="8"/>
      <c r="U630" s="8"/>
      <c r="V630" s="8"/>
      <c r="W630" s="8"/>
      <c r="X630" s="8"/>
      <c r="Y630" s="8"/>
    </row>
    <row r="631" spans="1:25" x14ac:dyDescent="0.2">
      <c r="A631" s="49"/>
      <c r="B631" s="9"/>
      <c r="C631" s="8"/>
      <c r="D631" s="8"/>
      <c r="E631" s="8"/>
      <c r="F631" s="8"/>
      <c r="G631" s="8"/>
      <c r="H631" s="8"/>
      <c r="I631" s="8"/>
      <c r="J631" s="8"/>
      <c r="K631" s="8"/>
      <c r="L631" s="8"/>
      <c r="M631" s="8"/>
      <c r="N631" s="8"/>
      <c r="O631" s="8"/>
      <c r="P631" s="8"/>
      <c r="Q631" s="8"/>
      <c r="R631" s="8"/>
      <c r="S631" s="8"/>
      <c r="T631" s="8"/>
      <c r="U631" s="8"/>
      <c r="V631" s="8"/>
      <c r="W631" s="8"/>
      <c r="X631" s="8"/>
      <c r="Y631" s="8"/>
    </row>
    <row r="632" spans="1:25" x14ac:dyDescent="0.2">
      <c r="A632" s="49"/>
      <c r="B632" s="9"/>
      <c r="C632" s="8"/>
      <c r="D632" s="8"/>
      <c r="E632" s="8"/>
      <c r="F632" s="8"/>
      <c r="G632" s="8"/>
      <c r="H632" s="8"/>
      <c r="I632" s="8"/>
      <c r="J632" s="8"/>
      <c r="K632" s="8"/>
      <c r="L632" s="8"/>
      <c r="M632" s="8"/>
      <c r="N632" s="8"/>
      <c r="O632" s="8"/>
      <c r="P632" s="8"/>
      <c r="Q632" s="8"/>
      <c r="R632" s="8"/>
      <c r="S632" s="8"/>
      <c r="T632" s="8"/>
      <c r="U632" s="8"/>
      <c r="V632" s="8"/>
      <c r="W632" s="8"/>
      <c r="X632" s="8"/>
      <c r="Y632" s="8"/>
    </row>
    <row r="633" spans="1:25" x14ac:dyDescent="0.2">
      <c r="A633" s="49"/>
      <c r="B633" s="9"/>
      <c r="C633" s="8"/>
      <c r="D633" s="8"/>
      <c r="E633" s="8"/>
      <c r="F633" s="8"/>
      <c r="G633" s="8"/>
      <c r="H633" s="8"/>
      <c r="I633" s="8"/>
      <c r="J633" s="8"/>
      <c r="K633" s="8"/>
      <c r="L633" s="8"/>
      <c r="M633" s="8"/>
      <c r="N633" s="8"/>
      <c r="O633" s="8"/>
      <c r="P633" s="8"/>
      <c r="Q633" s="8"/>
      <c r="R633" s="8"/>
      <c r="S633" s="8"/>
      <c r="T633" s="8"/>
      <c r="U633" s="8"/>
      <c r="V633" s="8"/>
      <c r="W633" s="8"/>
      <c r="X633" s="8"/>
      <c r="Y633" s="8"/>
    </row>
    <row r="634" spans="1:25" x14ac:dyDescent="0.2">
      <c r="A634" s="49"/>
      <c r="B634" s="9"/>
      <c r="C634" s="8"/>
      <c r="D634" s="8"/>
      <c r="E634" s="8"/>
      <c r="F634" s="8"/>
      <c r="G634" s="8"/>
      <c r="H634" s="8"/>
      <c r="I634" s="8"/>
      <c r="J634" s="8"/>
      <c r="K634" s="8"/>
      <c r="L634" s="8"/>
      <c r="M634" s="8"/>
      <c r="N634" s="8"/>
      <c r="O634" s="8"/>
      <c r="P634" s="8"/>
      <c r="Q634" s="8"/>
      <c r="R634" s="8"/>
      <c r="S634" s="8"/>
      <c r="T634" s="8"/>
      <c r="U634" s="8"/>
      <c r="V634" s="8"/>
      <c r="W634" s="8"/>
      <c r="X634" s="8"/>
      <c r="Y634" s="8"/>
    </row>
    <row r="635" spans="1:25" x14ac:dyDescent="0.2">
      <c r="A635" s="49"/>
      <c r="B635" s="9"/>
      <c r="C635" s="8"/>
      <c r="D635" s="8"/>
      <c r="E635" s="8"/>
      <c r="F635" s="8"/>
      <c r="G635" s="8"/>
      <c r="H635" s="8"/>
      <c r="I635" s="8"/>
      <c r="J635" s="8"/>
      <c r="K635" s="8"/>
      <c r="L635" s="8"/>
      <c r="M635" s="8"/>
      <c r="N635" s="8"/>
      <c r="O635" s="8"/>
      <c r="P635" s="8"/>
      <c r="Q635" s="8"/>
      <c r="R635" s="8"/>
      <c r="S635" s="8"/>
      <c r="T635" s="8"/>
      <c r="U635" s="8"/>
      <c r="V635" s="8"/>
      <c r="W635" s="8"/>
      <c r="X635" s="8"/>
      <c r="Y635" s="8"/>
    </row>
    <row r="636" spans="1:25" x14ac:dyDescent="0.2">
      <c r="A636" s="49"/>
      <c r="B636" s="9"/>
      <c r="C636" s="8"/>
      <c r="D636" s="8"/>
      <c r="E636" s="8"/>
      <c r="F636" s="8"/>
      <c r="G636" s="8"/>
      <c r="H636" s="8"/>
      <c r="I636" s="8"/>
      <c r="J636" s="8"/>
      <c r="K636" s="8"/>
      <c r="L636" s="8"/>
      <c r="M636" s="8"/>
      <c r="N636" s="8"/>
      <c r="O636" s="8"/>
      <c r="P636" s="8"/>
      <c r="Q636" s="8"/>
      <c r="R636" s="8"/>
      <c r="S636" s="8"/>
      <c r="T636" s="8"/>
      <c r="U636" s="8"/>
      <c r="V636" s="8"/>
      <c r="W636" s="8"/>
      <c r="X636" s="8"/>
      <c r="Y636" s="8"/>
    </row>
    <row r="637" spans="1:25" x14ac:dyDescent="0.2">
      <c r="A637" s="49"/>
      <c r="B637" s="9"/>
      <c r="C637" s="8"/>
      <c r="D637" s="8"/>
      <c r="E637" s="8"/>
      <c r="F637" s="8"/>
      <c r="G637" s="8"/>
      <c r="H637" s="8"/>
      <c r="I637" s="8"/>
      <c r="J637" s="8"/>
      <c r="K637" s="8"/>
      <c r="L637" s="8"/>
      <c r="M637" s="8"/>
      <c r="N637" s="8"/>
      <c r="O637" s="8"/>
      <c r="P637" s="8"/>
      <c r="Q637" s="8"/>
      <c r="R637" s="8"/>
      <c r="S637" s="8"/>
      <c r="T637" s="8"/>
      <c r="U637" s="8"/>
      <c r="V637" s="8"/>
      <c r="W637" s="8"/>
      <c r="X637" s="8"/>
      <c r="Y637" s="8"/>
    </row>
    <row r="638" spans="1:25" x14ac:dyDescent="0.2">
      <c r="A638" s="49"/>
      <c r="B638" s="9"/>
      <c r="C638" s="8"/>
      <c r="D638" s="8"/>
      <c r="E638" s="8"/>
      <c r="F638" s="8"/>
      <c r="G638" s="8"/>
      <c r="H638" s="8"/>
      <c r="I638" s="8"/>
      <c r="J638" s="8"/>
      <c r="K638" s="8"/>
      <c r="L638" s="8"/>
      <c r="M638" s="8"/>
      <c r="N638" s="8"/>
      <c r="O638" s="8"/>
      <c r="P638" s="8"/>
      <c r="Q638" s="8"/>
      <c r="R638" s="8"/>
      <c r="S638" s="8"/>
      <c r="T638" s="8"/>
      <c r="U638" s="8"/>
      <c r="V638" s="8"/>
      <c r="W638" s="8"/>
      <c r="X638" s="8"/>
      <c r="Y638" s="8"/>
    </row>
    <row r="639" spans="1:25" x14ac:dyDescent="0.2">
      <c r="A639" s="49"/>
      <c r="B639" s="9"/>
      <c r="C639" s="8"/>
      <c r="D639" s="8"/>
      <c r="E639" s="8"/>
      <c r="F639" s="8"/>
      <c r="G639" s="8"/>
      <c r="H639" s="8"/>
      <c r="I639" s="8"/>
      <c r="J639" s="8"/>
      <c r="K639" s="8"/>
      <c r="L639" s="8"/>
      <c r="M639" s="8"/>
      <c r="N639" s="8"/>
      <c r="O639" s="8"/>
      <c r="P639" s="8"/>
      <c r="Q639" s="8"/>
      <c r="R639" s="8"/>
      <c r="S639" s="8"/>
      <c r="T639" s="8"/>
      <c r="U639" s="8"/>
      <c r="V639" s="8"/>
      <c r="W639" s="8"/>
      <c r="X639" s="8"/>
      <c r="Y639" s="8"/>
    </row>
    <row r="640" spans="1:25" x14ac:dyDescent="0.2">
      <c r="A640" s="49"/>
      <c r="B640" s="9"/>
      <c r="C640" s="8"/>
      <c r="D640" s="8"/>
      <c r="E640" s="8"/>
      <c r="F640" s="8"/>
      <c r="G640" s="8"/>
      <c r="H640" s="8"/>
      <c r="I640" s="8"/>
      <c r="J640" s="8"/>
      <c r="K640" s="8"/>
      <c r="L640" s="8"/>
      <c r="M640" s="8"/>
      <c r="N640" s="8"/>
      <c r="O640" s="8"/>
      <c r="P640" s="8"/>
      <c r="Q640" s="8"/>
      <c r="R640" s="8"/>
      <c r="S640" s="8"/>
      <c r="T640" s="8"/>
      <c r="U640" s="8"/>
      <c r="V640" s="8"/>
      <c r="W640" s="8"/>
      <c r="X640" s="8"/>
      <c r="Y640" s="8"/>
    </row>
    <row r="641" spans="1:25" x14ac:dyDescent="0.2">
      <c r="A641" s="49"/>
      <c r="B641" s="9"/>
      <c r="C641" s="8"/>
      <c r="D641" s="8"/>
      <c r="E641" s="8"/>
      <c r="F641" s="8"/>
      <c r="G641" s="8"/>
      <c r="H641" s="8"/>
      <c r="I641" s="8"/>
      <c r="J641" s="8"/>
      <c r="K641" s="8"/>
      <c r="L641" s="8"/>
      <c r="M641" s="8"/>
      <c r="N641" s="8"/>
      <c r="O641" s="8"/>
      <c r="P641" s="8"/>
      <c r="Q641" s="8"/>
      <c r="R641" s="8"/>
      <c r="S641" s="8"/>
      <c r="T641" s="8"/>
      <c r="U641" s="8"/>
      <c r="V641" s="8"/>
      <c r="W641" s="8"/>
      <c r="X641" s="8"/>
      <c r="Y641" s="8"/>
    </row>
    <row r="642" spans="1:25" x14ac:dyDescent="0.2">
      <c r="A642" s="49"/>
      <c r="B642" s="9"/>
      <c r="C642" s="8"/>
      <c r="D642" s="8"/>
      <c r="E642" s="8"/>
      <c r="F642" s="8"/>
      <c r="G642" s="8"/>
      <c r="H642" s="8"/>
      <c r="I642" s="8"/>
      <c r="J642" s="8"/>
      <c r="K642" s="8"/>
      <c r="L642" s="8"/>
      <c r="M642" s="8"/>
      <c r="N642" s="8"/>
      <c r="O642" s="8"/>
      <c r="P642" s="8"/>
      <c r="Q642" s="8"/>
      <c r="R642" s="8"/>
      <c r="S642" s="8"/>
      <c r="T642" s="8"/>
      <c r="U642" s="8"/>
      <c r="V642" s="8"/>
      <c r="W642" s="8"/>
      <c r="X642" s="8"/>
      <c r="Y642" s="8"/>
    </row>
    <row r="643" spans="1:25" x14ac:dyDescent="0.2">
      <c r="A643" s="49"/>
      <c r="B643" s="9"/>
      <c r="C643" s="8"/>
      <c r="D643" s="8"/>
      <c r="E643" s="8"/>
      <c r="F643" s="8"/>
      <c r="G643" s="8"/>
      <c r="H643" s="8"/>
      <c r="I643" s="8"/>
      <c r="J643" s="8"/>
      <c r="K643" s="8"/>
      <c r="L643" s="8"/>
      <c r="M643" s="8"/>
      <c r="N643" s="8"/>
      <c r="O643" s="8"/>
      <c r="P643" s="8"/>
      <c r="Q643" s="8"/>
      <c r="R643" s="8"/>
      <c r="S643" s="8"/>
      <c r="T643" s="8"/>
      <c r="U643" s="8"/>
      <c r="V643" s="8"/>
      <c r="W643" s="8"/>
      <c r="X643" s="8"/>
      <c r="Y643" s="8"/>
    </row>
    <row r="644" spans="1:25" x14ac:dyDescent="0.2">
      <c r="A644" s="49"/>
      <c r="B644" s="9"/>
      <c r="C644" s="8"/>
      <c r="D644" s="8"/>
      <c r="E644" s="8"/>
      <c r="F644" s="8"/>
      <c r="G644" s="8"/>
      <c r="H644" s="8"/>
      <c r="I644" s="8"/>
      <c r="J644" s="8"/>
      <c r="K644" s="8"/>
      <c r="L644" s="8"/>
      <c r="M644" s="8"/>
      <c r="N644" s="8"/>
      <c r="O644" s="8"/>
      <c r="P644" s="8"/>
      <c r="Q644" s="8"/>
      <c r="R644" s="8"/>
      <c r="S644" s="8"/>
      <c r="T644" s="8"/>
      <c r="U644" s="8"/>
      <c r="V644" s="8"/>
      <c r="W644" s="8"/>
      <c r="X644" s="8"/>
      <c r="Y644" s="8"/>
    </row>
    <row r="645" spans="1:25" x14ac:dyDescent="0.2">
      <c r="A645" s="49"/>
      <c r="B645" s="9"/>
      <c r="C645" s="8"/>
      <c r="D645" s="8"/>
      <c r="E645" s="8"/>
      <c r="F645" s="8"/>
      <c r="G645" s="8"/>
      <c r="H645" s="8"/>
      <c r="I645" s="8"/>
      <c r="J645" s="8"/>
      <c r="K645" s="8"/>
      <c r="L645" s="8"/>
      <c r="M645" s="8"/>
      <c r="N645" s="8"/>
      <c r="O645" s="8"/>
      <c r="P645" s="8"/>
      <c r="Q645" s="8"/>
      <c r="R645" s="8"/>
      <c r="S645" s="8"/>
      <c r="T645" s="8"/>
      <c r="U645" s="8"/>
      <c r="V645" s="8"/>
      <c r="W645" s="8"/>
      <c r="X645" s="8"/>
      <c r="Y645" s="8"/>
    </row>
    <row r="646" spans="1:25" x14ac:dyDescent="0.2">
      <c r="A646" s="49"/>
      <c r="B646" s="9"/>
      <c r="C646" s="8"/>
      <c r="D646" s="8"/>
      <c r="E646" s="8"/>
      <c r="F646" s="8"/>
      <c r="G646" s="8"/>
      <c r="H646" s="8"/>
      <c r="I646" s="8"/>
      <c r="J646" s="8"/>
      <c r="K646" s="8"/>
      <c r="L646" s="8"/>
      <c r="M646" s="8"/>
      <c r="N646" s="8"/>
      <c r="O646" s="8"/>
      <c r="P646" s="8"/>
      <c r="Q646" s="8"/>
      <c r="R646" s="8"/>
      <c r="S646" s="8"/>
      <c r="T646" s="8"/>
      <c r="U646" s="8"/>
      <c r="V646" s="8"/>
      <c r="W646" s="8"/>
      <c r="X646" s="8"/>
      <c r="Y646" s="8"/>
    </row>
    <row r="647" spans="1:25" x14ac:dyDescent="0.2">
      <c r="A647" s="49"/>
      <c r="B647" s="9"/>
      <c r="C647" s="8"/>
      <c r="D647" s="8"/>
      <c r="E647" s="8"/>
      <c r="F647" s="8"/>
      <c r="G647" s="8"/>
      <c r="H647" s="8"/>
      <c r="I647" s="8"/>
      <c r="J647" s="8"/>
      <c r="K647" s="8"/>
      <c r="L647" s="8"/>
      <c r="M647" s="8"/>
      <c r="N647" s="8"/>
      <c r="O647" s="8"/>
      <c r="P647" s="8"/>
      <c r="Q647" s="8"/>
      <c r="R647" s="8"/>
      <c r="S647" s="8"/>
      <c r="T647" s="8"/>
      <c r="U647" s="8"/>
      <c r="V647" s="8"/>
      <c r="W647" s="8"/>
      <c r="X647" s="8"/>
      <c r="Y647" s="8"/>
    </row>
    <row r="648" spans="1:25" x14ac:dyDescent="0.2">
      <c r="A648" s="49"/>
      <c r="B648" s="9"/>
      <c r="C648" s="8"/>
      <c r="D648" s="8"/>
      <c r="E648" s="8"/>
      <c r="F648" s="8"/>
      <c r="G648" s="8"/>
      <c r="H648" s="8"/>
      <c r="I648" s="8"/>
      <c r="J648" s="8"/>
      <c r="K648" s="8"/>
      <c r="L648" s="8"/>
      <c r="M648" s="8"/>
      <c r="N648" s="8"/>
      <c r="O648" s="8"/>
      <c r="P648" s="8"/>
      <c r="Q648" s="8"/>
      <c r="R648" s="8"/>
      <c r="S648" s="8"/>
      <c r="T648" s="8"/>
      <c r="U648" s="8"/>
      <c r="V648" s="8"/>
      <c r="W648" s="8"/>
      <c r="X648" s="8"/>
      <c r="Y648" s="8"/>
    </row>
    <row r="649" spans="1:25" x14ac:dyDescent="0.2">
      <c r="A649" s="49"/>
      <c r="B649" s="9"/>
      <c r="C649" s="8"/>
      <c r="D649" s="8"/>
      <c r="E649" s="8"/>
      <c r="F649" s="8"/>
      <c r="G649" s="8"/>
      <c r="H649" s="8"/>
      <c r="I649" s="8"/>
      <c r="J649" s="8"/>
      <c r="K649" s="8"/>
      <c r="L649" s="8"/>
      <c r="M649" s="8"/>
      <c r="N649" s="8"/>
      <c r="O649" s="8"/>
      <c r="P649" s="8"/>
      <c r="Q649" s="8"/>
      <c r="R649" s="8"/>
      <c r="S649" s="8"/>
      <c r="T649" s="8"/>
      <c r="U649" s="8"/>
      <c r="V649" s="8"/>
      <c r="W649" s="8"/>
      <c r="X649" s="8"/>
      <c r="Y649" s="8"/>
    </row>
    <row r="650" spans="1:25" x14ac:dyDescent="0.2">
      <c r="A650" s="49"/>
      <c r="B650" s="9"/>
      <c r="C650" s="8"/>
      <c r="D650" s="8"/>
      <c r="E650" s="8"/>
      <c r="F650" s="8"/>
      <c r="G650" s="8"/>
      <c r="H650" s="8"/>
      <c r="I650" s="8"/>
      <c r="J650" s="8"/>
      <c r="K650" s="8"/>
      <c r="L650" s="8"/>
      <c r="M650" s="8"/>
      <c r="N650" s="8"/>
      <c r="O650" s="8"/>
      <c r="P650" s="8"/>
      <c r="Q650" s="8"/>
      <c r="R650" s="8"/>
      <c r="S650" s="8"/>
      <c r="T650" s="8"/>
      <c r="U650" s="8"/>
      <c r="V650" s="8"/>
      <c r="W650" s="8"/>
      <c r="X650" s="8"/>
      <c r="Y650" s="8"/>
    </row>
    <row r="651" spans="1:25" x14ac:dyDescent="0.2">
      <c r="A651" s="49"/>
      <c r="B651" s="9"/>
      <c r="C651" s="8"/>
      <c r="D651" s="8"/>
      <c r="E651" s="8"/>
      <c r="F651" s="8"/>
      <c r="G651" s="8"/>
      <c r="H651" s="8"/>
      <c r="I651" s="8"/>
      <c r="J651" s="8"/>
      <c r="K651" s="8"/>
      <c r="L651" s="8"/>
      <c r="M651" s="8"/>
      <c r="N651" s="8"/>
      <c r="O651" s="8"/>
      <c r="P651" s="8"/>
      <c r="Q651" s="8"/>
      <c r="R651" s="8"/>
      <c r="S651" s="8"/>
      <c r="T651" s="8"/>
      <c r="U651" s="8"/>
      <c r="V651" s="8"/>
      <c r="W651" s="8"/>
      <c r="X651" s="8"/>
      <c r="Y651" s="8"/>
    </row>
    <row r="652" spans="1:25" x14ac:dyDescent="0.2">
      <c r="A652" s="49"/>
      <c r="B652" s="9"/>
      <c r="C652" s="8"/>
      <c r="D652" s="8"/>
      <c r="E652" s="8"/>
      <c r="F652" s="8"/>
      <c r="G652" s="8"/>
      <c r="H652" s="8"/>
      <c r="I652" s="8"/>
      <c r="J652" s="8"/>
      <c r="K652" s="8"/>
      <c r="L652" s="8"/>
      <c r="M652" s="8"/>
      <c r="N652" s="8"/>
      <c r="O652" s="8"/>
      <c r="P652" s="8"/>
      <c r="Q652" s="8"/>
      <c r="R652" s="8"/>
      <c r="S652" s="8"/>
      <c r="T652" s="8"/>
      <c r="U652" s="8"/>
      <c r="V652" s="8"/>
      <c r="W652" s="8"/>
      <c r="X652" s="8"/>
      <c r="Y652" s="8"/>
    </row>
    <row r="653" spans="1:25" x14ac:dyDescent="0.2">
      <c r="A653" s="49"/>
      <c r="B653" s="9"/>
      <c r="C653" s="8"/>
      <c r="D653" s="8"/>
      <c r="E653" s="8"/>
      <c r="F653" s="8"/>
      <c r="G653" s="8"/>
      <c r="H653" s="8"/>
      <c r="I653" s="8"/>
      <c r="J653" s="8"/>
      <c r="K653" s="8"/>
      <c r="L653" s="8"/>
      <c r="M653" s="8"/>
      <c r="N653" s="8"/>
      <c r="O653" s="8"/>
      <c r="P653" s="8"/>
      <c r="Q653" s="8"/>
      <c r="R653" s="8"/>
      <c r="S653" s="8"/>
      <c r="T653" s="8"/>
      <c r="U653" s="8"/>
      <c r="V653" s="8"/>
      <c r="W653" s="8"/>
      <c r="X653" s="8"/>
      <c r="Y653" s="8"/>
    </row>
    <row r="654" spans="1:25" x14ac:dyDescent="0.2">
      <c r="A654" s="49"/>
      <c r="B654" s="9"/>
      <c r="C654" s="8"/>
      <c r="D654" s="8"/>
      <c r="E654" s="8"/>
      <c r="F654" s="8"/>
      <c r="G654" s="8"/>
      <c r="H654" s="8"/>
      <c r="I654" s="8"/>
      <c r="J654" s="8"/>
      <c r="K654" s="8"/>
      <c r="L654" s="8"/>
      <c r="M654" s="8"/>
      <c r="N654" s="8"/>
      <c r="O654" s="8"/>
      <c r="P654" s="8"/>
      <c r="Q654" s="8"/>
      <c r="R654" s="8"/>
      <c r="S654" s="8"/>
      <c r="T654" s="8"/>
      <c r="U654" s="8"/>
      <c r="V654" s="8"/>
      <c r="W654" s="8"/>
      <c r="X654" s="8"/>
      <c r="Y654" s="8"/>
    </row>
    <row r="655" spans="1:25" x14ac:dyDescent="0.2">
      <c r="A655" s="49"/>
      <c r="B655" s="9"/>
      <c r="C655" s="8"/>
      <c r="D655" s="8"/>
      <c r="E655" s="8"/>
      <c r="F655" s="8"/>
      <c r="G655" s="8"/>
      <c r="H655" s="8"/>
      <c r="I655" s="8"/>
      <c r="J655" s="8"/>
      <c r="K655" s="8"/>
      <c r="L655" s="8"/>
      <c r="M655" s="8"/>
      <c r="N655" s="8"/>
      <c r="O655" s="8"/>
      <c r="P655" s="8"/>
      <c r="Q655" s="8"/>
      <c r="R655" s="8"/>
      <c r="S655" s="8"/>
      <c r="T655" s="8"/>
      <c r="U655" s="8"/>
      <c r="V655" s="8"/>
      <c r="W655" s="8"/>
      <c r="X655" s="8"/>
      <c r="Y655" s="8"/>
    </row>
    <row r="656" spans="1:25" x14ac:dyDescent="0.2">
      <c r="A656" s="49"/>
      <c r="B656" s="9"/>
      <c r="C656" s="8"/>
      <c r="D656" s="8"/>
      <c r="E656" s="8"/>
      <c r="F656" s="8"/>
      <c r="G656" s="8"/>
      <c r="H656" s="8"/>
      <c r="I656" s="8"/>
      <c r="J656" s="8"/>
      <c r="K656" s="8"/>
      <c r="L656" s="8"/>
      <c r="M656" s="8"/>
      <c r="N656" s="8"/>
      <c r="O656" s="8"/>
      <c r="P656" s="8"/>
      <c r="Q656" s="8"/>
      <c r="R656" s="8"/>
      <c r="S656" s="8"/>
      <c r="T656" s="8"/>
      <c r="U656" s="8"/>
      <c r="V656" s="8"/>
      <c r="W656" s="8"/>
      <c r="X656" s="8"/>
      <c r="Y656" s="8"/>
    </row>
    <row r="657" spans="1:25" x14ac:dyDescent="0.2">
      <c r="A657" s="49"/>
      <c r="B657" s="9"/>
      <c r="C657" s="8"/>
      <c r="D657" s="8"/>
      <c r="E657" s="8"/>
      <c r="F657" s="8"/>
      <c r="G657" s="8"/>
      <c r="H657" s="8"/>
      <c r="I657" s="8"/>
      <c r="J657" s="8"/>
      <c r="K657" s="8"/>
      <c r="L657" s="8"/>
      <c r="M657" s="8"/>
      <c r="N657" s="8"/>
      <c r="O657" s="8"/>
      <c r="P657" s="8"/>
      <c r="Q657" s="8"/>
      <c r="R657" s="8"/>
      <c r="S657" s="8"/>
      <c r="T657" s="8"/>
      <c r="U657" s="8"/>
      <c r="V657" s="8"/>
      <c r="W657" s="8"/>
      <c r="X657" s="8"/>
      <c r="Y657" s="8"/>
    </row>
    <row r="658" spans="1:25" x14ac:dyDescent="0.2">
      <c r="A658" s="49"/>
      <c r="B658" s="9"/>
      <c r="C658" s="8"/>
      <c r="D658" s="8"/>
      <c r="E658" s="8"/>
      <c r="F658" s="8"/>
      <c r="G658" s="8"/>
      <c r="H658" s="8"/>
      <c r="I658" s="8"/>
      <c r="J658" s="8"/>
      <c r="K658" s="8"/>
      <c r="L658" s="8"/>
      <c r="M658" s="8"/>
      <c r="N658" s="8"/>
      <c r="O658" s="8"/>
      <c r="P658" s="8"/>
      <c r="Q658" s="8"/>
      <c r="R658" s="8"/>
      <c r="S658" s="8"/>
      <c r="T658" s="8"/>
      <c r="U658" s="8"/>
      <c r="V658" s="8"/>
      <c r="W658" s="8"/>
      <c r="X658" s="8"/>
      <c r="Y658" s="8"/>
    </row>
    <row r="659" spans="1:25" x14ac:dyDescent="0.2">
      <c r="A659" s="49"/>
      <c r="B659" s="9"/>
      <c r="C659" s="8"/>
      <c r="D659" s="8"/>
      <c r="E659" s="8"/>
      <c r="F659" s="8"/>
      <c r="G659" s="8"/>
      <c r="H659" s="8"/>
      <c r="I659" s="8"/>
      <c r="J659" s="8"/>
      <c r="K659" s="8"/>
      <c r="L659" s="8"/>
      <c r="M659" s="8"/>
      <c r="N659" s="8"/>
      <c r="O659" s="8"/>
      <c r="P659" s="8"/>
      <c r="Q659" s="8"/>
      <c r="R659" s="8"/>
      <c r="S659" s="8"/>
      <c r="T659" s="8"/>
      <c r="U659" s="8"/>
      <c r="V659" s="8"/>
      <c r="W659" s="8"/>
      <c r="X659" s="8"/>
      <c r="Y659" s="8"/>
    </row>
    <row r="660" spans="1:25" x14ac:dyDescent="0.2">
      <c r="A660" s="49"/>
      <c r="B660" s="9"/>
      <c r="C660" s="8"/>
      <c r="D660" s="8"/>
      <c r="E660" s="8"/>
      <c r="F660" s="8"/>
      <c r="G660" s="8"/>
      <c r="H660" s="8"/>
      <c r="I660" s="8"/>
      <c r="J660" s="8"/>
      <c r="K660" s="8"/>
      <c r="L660" s="8"/>
      <c r="M660" s="8"/>
      <c r="N660" s="8"/>
      <c r="O660" s="8"/>
      <c r="P660" s="8"/>
      <c r="Q660" s="8"/>
      <c r="R660" s="8"/>
      <c r="S660" s="8"/>
      <c r="T660" s="8"/>
      <c r="U660" s="8"/>
      <c r="V660" s="8"/>
      <c r="W660" s="8"/>
      <c r="X660" s="8"/>
      <c r="Y660" s="8"/>
    </row>
    <row r="661" spans="1:25" x14ac:dyDescent="0.2">
      <c r="A661" s="49"/>
      <c r="B661" s="9"/>
      <c r="C661" s="8"/>
      <c r="D661" s="8"/>
      <c r="E661" s="8"/>
      <c r="F661" s="8"/>
      <c r="G661" s="8"/>
      <c r="H661" s="8"/>
      <c r="I661" s="8"/>
      <c r="J661" s="8"/>
      <c r="K661" s="8"/>
      <c r="L661" s="8"/>
      <c r="M661" s="8"/>
      <c r="N661" s="8"/>
      <c r="O661" s="8"/>
      <c r="P661" s="8"/>
      <c r="Q661" s="8"/>
      <c r="R661" s="8"/>
      <c r="S661" s="8"/>
      <c r="T661" s="8"/>
      <c r="U661" s="8"/>
      <c r="V661" s="8"/>
      <c r="W661" s="8"/>
      <c r="X661" s="8"/>
      <c r="Y661" s="8"/>
    </row>
    <row r="662" spans="1:25" x14ac:dyDescent="0.2">
      <c r="A662" s="49"/>
      <c r="B662" s="9"/>
      <c r="C662" s="8"/>
      <c r="D662" s="8"/>
      <c r="E662" s="8"/>
      <c r="F662" s="8"/>
      <c r="G662" s="8"/>
      <c r="H662" s="8"/>
      <c r="I662" s="8"/>
      <c r="J662" s="8"/>
      <c r="K662" s="8"/>
      <c r="L662" s="8"/>
      <c r="M662" s="8"/>
      <c r="N662" s="8"/>
      <c r="O662" s="8"/>
      <c r="P662" s="8"/>
      <c r="Q662" s="8"/>
      <c r="R662" s="8"/>
      <c r="S662" s="8"/>
      <c r="T662" s="8"/>
      <c r="U662" s="8"/>
      <c r="V662" s="8"/>
      <c r="W662" s="8"/>
      <c r="X662" s="8"/>
      <c r="Y662" s="8"/>
    </row>
    <row r="663" spans="1:25" x14ac:dyDescent="0.2">
      <c r="A663" s="49"/>
      <c r="B663" s="9"/>
      <c r="C663" s="8"/>
      <c r="D663" s="8"/>
      <c r="E663" s="8"/>
      <c r="F663" s="8"/>
      <c r="G663" s="8"/>
      <c r="H663" s="8"/>
      <c r="I663" s="8"/>
      <c r="J663" s="8"/>
      <c r="K663" s="8"/>
      <c r="L663" s="8"/>
      <c r="M663" s="8"/>
      <c r="N663" s="8"/>
      <c r="O663" s="8"/>
      <c r="P663" s="8"/>
      <c r="Q663" s="8"/>
      <c r="R663" s="8"/>
      <c r="S663" s="8"/>
      <c r="T663" s="8"/>
      <c r="U663" s="8"/>
      <c r="V663" s="8"/>
      <c r="W663" s="8"/>
      <c r="X663" s="8"/>
      <c r="Y663" s="8"/>
    </row>
    <row r="664" spans="1:25" x14ac:dyDescent="0.2">
      <c r="A664" s="49"/>
      <c r="B664" s="9"/>
      <c r="C664" s="8"/>
      <c r="D664" s="8"/>
      <c r="E664" s="8"/>
      <c r="F664" s="8"/>
      <c r="G664" s="8"/>
      <c r="H664" s="8"/>
      <c r="I664" s="8"/>
      <c r="J664" s="8"/>
      <c r="K664" s="8"/>
      <c r="L664" s="8"/>
      <c r="M664" s="8"/>
      <c r="N664" s="8"/>
      <c r="O664" s="8"/>
      <c r="P664" s="8"/>
      <c r="Q664" s="8"/>
      <c r="R664" s="8"/>
      <c r="S664" s="8"/>
      <c r="T664" s="8"/>
      <c r="U664" s="8"/>
      <c r="V664" s="8"/>
      <c r="W664" s="8"/>
      <c r="X664" s="8"/>
      <c r="Y664" s="8"/>
    </row>
    <row r="665" spans="1:25" x14ac:dyDescent="0.2">
      <c r="A665" s="49"/>
      <c r="B665" s="9"/>
      <c r="C665" s="8"/>
      <c r="D665" s="8"/>
      <c r="E665" s="8"/>
      <c r="F665" s="8"/>
      <c r="G665" s="8"/>
      <c r="H665" s="8"/>
      <c r="I665" s="8"/>
      <c r="J665" s="8"/>
      <c r="K665" s="8"/>
      <c r="L665" s="8"/>
      <c r="M665" s="8"/>
      <c r="N665" s="8"/>
      <c r="O665" s="8"/>
      <c r="P665" s="8"/>
      <c r="Q665" s="8"/>
      <c r="R665" s="8"/>
      <c r="S665" s="8"/>
      <c r="T665" s="8"/>
      <c r="U665" s="8"/>
      <c r="V665" s="8"/>
      <c r="W665" s="8"/>
      <c r="X665" s="8"/>
      <c r="Y665" s="8"/>
    </row>
    <row r="666" spans="1:25" x14ac:dyDescent="0.2">
      <c r="A666" s="49"/>
      <c r="B666" s="9"/>
      <c r="C666" s="8"/>
      <c r="D666" s="8"/>
      <c r="E666" s="8"/>
      <c r="F666" s="8"/>
      <c r="G666" s="8"/>
      <c r="H666" s="8"/>
      <c r="I666" s="8"/>
      <c r="J666" s="8"/>
      <c r="K666" s="8"/>
      <c r="L666" s="8"/>
      <c r="M666" s="8"/>
      <c r="N666" s="8"/>
      <c r="O666" s="8"/>
      <c r="P666" s="8"/>
      <c r="Q666" s="8"/>
      <c r="R666" s="8"/>
      <c r="S666" s="8"/>
      <c r="T666" s="8"/>
      <c r="U666" s="8"/>
      <c r="V666" s="8"/>
      <c r="W666" s="8"/>
      <c r="X666" s="8"/>
      <c r="Y666" s="8"/>
    </row>
    <row r="667" spans="1:25" x14ac:dyDescent="0.2">
      <c r="A667" s="49"/>
      <c r="B667" s="9"/>
      <c r="C667" s="8"/>
      <c r="D667" s="8"/>
      <c r="E667" s="8"/>
      <c r="F667" s="8"/>
      <c r="G667" s="8"/>
      <c r="H667" s="8"/>
      <c r="I667" s="8"/>
      <c r="J667" s="8"/>
      <c r="K667" s="8"/>
      <c r="L667" s="8"/>
      <c r="M667" s="8"/>
      <c r="N667" s="8"/>
      <c r="O667" s="8"/>
      <c r="P667" s="8"/>
      <c r="Q667" s="8"/>
      <c r="R667" s="8"/>
      <c r="S667" s="8"/>
      <c r="T667" s="8"/>
      <c r="U667" s="8"/>
      <c r="V667" s="8"/>
      <c r="W667" s="8"/>
      <c r="X667" s="8"/>
      <c r="Y667" s="8"/>
    </row>
    <row r="668" spans="1:25" x14ac:dyDescent="0.2">
      <c r="A668" s="49"/>
      <c r="B668" s="9"/>
      <c r="C668" s="8"/>
      <c r="D668" s="8"/>
      <c r="E668" s="8"/>
      <c r="F668" s="8"/>
      <c r="G668" s="8"/>
      <c r="H668" s="8"/>
      <c r="I668" s="8"/>
      <c r="J668" s="8"/>
      <c r="K668" s="8"/>
      <c r="L668" s="8"/>
      <c r="M668" s="8"/>
      <c r="N668" s="8"/>
      <c r="O668" s="8"/>
      <c r="P668" s="8"/>
      <c r="Q668" s="8"/>
      <c r="R668" s="8"/>
      <c r="S668" s="8"/>
      <c r="T668" s="8"/>
      <c r="U668" s="8"/>
      <c r="V668" s="8"/>
      <c r="W668" s="8"/>
      <c r="X668" s="8"/>
      <c r="Y668" s="8"/>
    </row>
    <row r="669" spans="1:25" x14ac:dyDescent="0.2">
      <c r="A669" s="49"/>
      <c r="B669" s="9"/>
      <c r="C669" s="8"/>
      <c r="D669" s="8"/>
      <c r="E669" s="8"/>
      <c r="F669" s="8"/>
      <c r="G669" s="8"/>
      <c r="H669" s="8"/>
      <c r="I669" s="8"/>
      <c r="J669" s="8"/>
      <c r="K669" s="8"/>
      <c r="L669" s="8"/>
      <c r="M669" s="8"/>
      <c r="N669" s="8"/>
      <c r="O669" s="8"/>
      <c r="P669" s="8"/>
      <c r="Q669" s="8"/>
      <c r="R669" s="8"/>
      <c r="S669" s="8"/>
      <c r="T669" s="8"/>
      <c r="U669" s="8"/>
      <c r="V669" s="8"/>
      <c r="W669" s="8"/>
      <c r="X669" s="8"/>
      <c r="Y669" s="8"/>
    </row>
    <row r="670" spans="1:25" x14ac:dyDescent="0.2">
      <c r="A670" s="49"/>
      <c r="B670" s="9"/>
      <c r="C670" s="8"/>
      <c r="D670" s="8"/>
      <c r="E670" s="8"/>
      <c r="F670" s="8"/>
      <c r="G670" s="8"/>
      <c r="H670" s="8"/>
      <c r="I670" s="8"/>
      <c r="J670" s="8"/>
      <c r="K670" s="8"/>
      <c r="L670" s="8"/>
      <c r="M670" s="8"/>
      <c r="N670" s="8"/>
      <c r="O670" s="8"/>
      <c r="P670" s="8"/>
      <c r="Q670" s="8"/>
      <c r="R670" s="8"/>
      <c r="S670" s="8"/>
      <c r="T670" s="8"/>
      <c r="U670" s="8"/>
      <c r="V670" s="8"/>
      <c r="W670" s="8"/>
      <c r="X670" s="8"/>
      <c r="Y670" s="8"/>
    </row>
    <row r="671" spans="1:25" x14ac:dyDescent="0.2">
      <c r="A671" s="49"/>
      <c r="B671" s="9"/>
      <c r="C671" s="8"/>
      <c r="D671" s="8"/>
      <c r="E671" s="8"/>
      <c r="F671" s="8"/>
      <c r="G671" s="8"/>
      <c r="H671" s="8"/>
      <c r="I671" s="8"/>
      <c r="J671" s="8"/>
      <c r="K671" s="8"/>
      <c r="L671" s="8"/>
      <c r="M671" s="8"/>
      <c r="N671" s="8"/>
      <c r="O671" s="8"/>
      <c r="P671" s="8"/>
      <c r="Q671" s="8"/>
      <c r="R671" s="8"/>
      <c r="S671" s="8"/>
      <c r="T671" s="8"/>
      <c r="U671" s="8"/>
      <c r="V671" s="8"/>
      <c r="W671" s="8"/>
      <c r="X671" s="8"/>
      <c r="Y671" s="8"/>
    </row>
    <row r="672" spans="1:25" x14ac:dyDescent="0.2">
      <c r="A672" s="49"/>
      <c r="B672" s="9"/>
      <c r="C672" s="8"/>
      <c r="D672" s="8"/>
      <c r="E672" s="8"/>
      <c r="F672" s="8"/>
      <c r="G672" s="8"/>
      <c r="H672" s="8"/>
      <c r="I672" s="8"/>
      <c r="J672" s="8"/>
      <c r="K672" s="8"/>
      <c r="L672" s="8"/>
      <c r="M672" s="8"/>
      <c r="N672" s="8"/>
      <c r="O672" s="8"/>
      <c r="P672" s="8"/>
      <c r="Q672" s="8"/>
      <c r="R672" s="8"/>
      <c r="S672" s="8"/>
      <c r="T672" s="8"/>
      <c r="U672" s="8"/>
      <c r="V672" s="8"/>
      <c r="W672" s="8"/>
      <c r="X672" s="8"/>
      <c r="Y672" s="8"/>
    </row>
    <row r="673" spans="1:25" x14ac:dyDescent="0.2">
      <c r="A673" s="49"/>
      <c r="B673" s="9"/>
      <c r="C673" s="8"/>
      <c r="D673" s="8"/>
      <c r="E673" s="8"/>
      <c r="F673" s="8"/>
      <c r="G673" s="8"/>
      <c r="H673" s="8"/>
      <c r="I673" s="8"/>
      <c r="J673" s="8"/>
      <c r="K673" s="8"/>
      <c r="L673" s="8"/>
      <c r="M673" s="8"/>
      <c r="N673" s="8"/>
      <c r="O673" s="8"/>
      <c r="P673" s="8"/>
      <c r="Q673" s="8"/>
      <c r="R673" s="8"/>
      <c r="S673" s="8"/>
      <c r="T673" s="8"/>
      <c r="U673" s="8"/>
      <c r="V673" s="8"/>
      <c r="W673" s="8"/>
      <c r="X673" s="8"/>
      <c r="Y673" s="8"/>
    </row>
    <row r="674" spans="1:25" x14ac:dyDescent="0.2">
      <c r="A674" s="49"/>
      <c r="B674" s="9"/>
      <c r="C674" s="8"/>
      <c r="D674" s="8"/>
      <c r="E674" s="8"/>
      <c r="F674" s="8"/>
      <c r="G674" s="8"/>
      <c r="H674" s="8"/>
      <c r="I674" s="8"/>
      <c r="J674" s="8"/>
      <c r="K674" s="8"/>
      <c r="L674" s="8"/>
      <c r="M674" s="8"/>
      <c r="N674" s="8"/>
      <c r="O674" s="8"/>
      <c r="P674" s="8"/>
      <c r="Q674" s="8"/>
      <c r="R674" s="8"/>
      <c r="S674" s="8"/>
      <c r="T674" s="8"/>
      <c r="U674" s="8"/>
      <c r="V674" s="8"/>
      <c r="W674" s="8"/>
      <c r="X674" s="8"/>
      <c r="Y674" s="8"/>
    </row>
    <row r="675" spans="1:25" x14ac:dyDescent="0.2">
      <c r="A675" s="49"/>
      <c r="B675" s="9"/>
      <c r="C675" s="8"/>
      <c r="D675" s="8"/>
      <c r="E675" s="8"/>
      <c r="F675" s="8"/>
      <c r="G675" s="8"/>
      <c r="H675" s="8"/>
      <c r="I675" s="8"/>
      <c r="J675" s="8"/>
      <c r="K675" s="8"/>
      <c r="L675" s="8"/>
      <c r="M675" s="8"/>
      <c r="N675" s="8"/>
      <c r="O675" s="8"/>
      <c r="P675" s="8"/>
      <c r="Q675" s="8"/>
      <c r="R675" s="8"/>
      <c r="S675" s="8"/>
      <c r="T675" s="8"/>
      <c r="U675" s="8"/>
      <c r="V675" s="8"/>
      <c r="W675" s="8"/>
      <c r="X675" s="8"/>
      <c r="Y675" s="8"/>
    </row>
    <row r="676" spans="1:25" x14ac:dyDescent="0.2">
      <c r="A676" s="49"/>
      <c r="B676" s="9"/>
      <c r="C676" s="8"/>
      <c r="D676" s="8"/>
      <c r="E676" s="8"/>
      <c r="F676" s="8"/>
      <c r="G676" s="8"/>
      <c r="H676" s="8"/>
      <c r="I676" s="8"/>
      <c r="J676" s="8"/>
      <c r="K676" s="8"/>
      <c r="L676" s="8"/>
      <c r="M676" s="8"/>
      <c r="N676" s="8"/>
      <c r="O676" s="8"/>
      <c r="P676" s="8"/>
      <c r="Q676" s="8"/>
      <c r="R676" s="8"/>
      <c r="S676" s="8"/>
      <c r="T676" s="8"/>
      <c r="U676" s="8"/>
      <c r="V676" s="8"/>
      <c r="W676" s="8"/>
      <c r="X676" s="8"/>
      <c r="Y676" s="8"/>
    </row>
    <row r="677" spans="1:25" x14ac:dyDescent="0.2">
      <c r="A677" s="49"/>
      <c r="B677" s="9"/>
      <c r="C677" s="8"/>
      <c r="D677" s="8"/>
      <c r="E677" s="8"/>
      <c r="F677" s="8"/>
      <c r="G677" s="8"/>
      <c r="H677" s="8"/>
      <c r="I677" s="8"/>
      <c r="J677" s="8"/>
      <c r="K677" s="8"/>
      <c r="L677" s="8"/>
      <c r="M677" s="8"/>
      <c r="N677" s="8"/>
      <c r="O677" s="8"/>
      <c r="P677" s="8"/>
      <c r="Q677" s="8"/>
      <c r="R677" s="8"/>
      <c r="S677" s="8"/>
      <c r="T677" s="8"/>
      <c r="U677" s="8"/>
      <c r="V677" s="8"/>
      <c r="W677" s="8"/>
      <c r="X677" s="8"/>
      <c r="Y677" s="8"/>
    </row>
    <row r="678" spans="1:25" x14ac:dyDescent="0.2">
      <c r="A678" s="49"/>
      <c r="B678" s="9"/>
      <c r="C678" s="8"/>
      <c r="D678" s="8"/>
      <c r="E678" s="8"/>
      <c r="F678" s="8"/>
      <c r="G678" s="8"/>
      <c r="H678" s="8"/>
      <c r="I678" s="8"/>
      <c r="J678" s="8"/>
      <c r="K678" s="8"/>
      <c r="L678" s="8"/>
      <c r="M678" s="8"/>
      <c r="N678" s="8"/>
      <c r="O678" s="8"/>
      <c r="P678" s="8"/>
      <c r="Q678" s="8"/>
      <c r="R678" s="8"/>
      <c r="S678" s="8"/>
      <c r="T678" s="8"/>
      <c r="U678" s="8"/>
      <c r="V678" s="8"/>
      <c r="W678" s="8"/>
      <c r="X678" s="8"/>
      <c r="Y678" s="8"/>
    </row>
    <row r="679" spans="1:25" x14ac:dyDescent="0.2">
      <c r="A679" s="49"/>
      <c r="B679" s="9"/>
      <c r="C679" s="8"/>
      <c r="D679" s="8"/>
      <c r="E679" s="8"/>
      <c r="F679" s="8"/>
      <c r="G679" s="8"/>
      <c r="H679" s="8"/>
      <c r="I679" s="8"/>
      <c r="J679" s="8"/>
      <c r="K679" s="8"/>
      <c r="L679" s="8"/>
      <c r="M679" s="8"/>
      <c r="N679" s="8"/>
      <c r="O679" s="8"/>
      <c r="P679" s="8"/>
      <c r="Q679" s="8"/>
      <c r="R679" s="8"/>
      <c r="S679" s="8"/>
      <c r="T679" s="8"/>
      <c r="U679" s="8"/>
      <c r="V679" s="8"/>
      <c r="W679" s="8"/>
      <c r="X679" s="8"/>
      <c r="Y679" s="8"/>
    </row>
    <row r="680" spans="1:25" x14ac:dyDescent="0.2">
      <c r="A680" s="49"/>
      <c r="B680" s="9"/>
      <c r="C680" s="8"/>
      <c r="D680" s="8"/>
      <c r="E680" s="8"/>
      <c r="F680" s="8"/>
      <c r="G680" s="8"/>
      <c r="H680" s="8"/>
      <c r="I680" s="8"/>
      <c r="J680" s="8"/>
      <c r="K680" s="8"/>
      <c r="L680" s="8"/>
      <c r="M680" s="8"/>
      <c r="N680" s="8"/>
      <c r="O680" s="8"/>
      <c r="P680" s="8"/>
      <c r="Q680" s="8"/>
      <c r="R680" s="8"/>
      <c r="S680" s="8"/>
      <c r="T680" s="8"/>
      <c r="U680" s="8"/>
      <c r="V680" s="8"/>
      <c r="W680" s="8"/>
      <c r="X680" s="8"/>
      <c r="Y680" s="8"/>
    </row>
    <row r="681" spans="1:25" x14ac:dyDescent="0.2">
      <c r="A681" s="49"/>
      <c r="B681" s="9"/>
      <c r="C681" s="8"/>
      <c r="D681" s="8"/>
      <c r="E681" s="8"/>
      <c r="F681" s="8"/>
      <c r="G681" s="8"/>
      <c r="H681" s="8"/>
      <c r="I681" s="8"/>
      <c r="J681" s="8"/>
      <c r="K681" s="8"/>
      <c r="L681" s="8"/>
      <c r="M681" s="8"/>
      <c r="N681" s="8"/>
      <c r="O681" s="8"/>
      <c r="P681" s="8"/>
      <c r="Q681" s="8"/>
      <c r="R681" s="8"/>
      <c r="S681" s="8"/>
      <c r="T681" s="8"/>
      <c r="U681" s="8"/>
      <c r="V681" s="8"/>
      <c r="W681" s="8"/>
      <c r="X681" s="8"/>
      <c r="Y681" s="8"/>
    </row>
    <row r="682" spans="1:25" x14ac:dyDescent="0.2">
      <c r="A682" s="49"/>
      <c r="B682" s="9"/>
      <c r="C682" s="8"/>
      <c r="D682" s="8"/>
      <c r="E682" s="8"/>
      <c r="F682" s="8"/>
      <c r="G682" s="8"/>
      <c r="H682" s="8"/>
      <c r="I682" s="8"/>
      <c r="J682" s="8"/>
      <c r="K682" s="8"/>
      <c r="L682" s="8"/>
      <c r="M682" s="8"/>
      <c r="N682" s="8"/>
      <c r="O682" s="8"/>
      <c r="P682" s="8"/>
      <c r="Q682" s="8"/>
      <c r="R682" s="8"/>
      <c r="S682" s="8"/>
      <c r="T682" s="8"/>
      <c r="U682" s="8"/>
      <c r="V682" s="8"/>
      <c r="W682" s="8"/>
      <c r="X682" s="8"/>
      <c r="Y682" s="8"/>
    </row>
    <row r="683" spans="1:25" x14ac:dyDescent="0.2">
      <c r="A683" s="49"/>
      <c r="B683" s="9"/>
      <c r="C683" s="8"/>
      <c r="D683" s="8"/>
      <c r="E683" s="8"/>
      <c r="F683" s="8"/>
      <c r="G683" s="8"/>
      <c r="H683" s="8"/>
      <c r="I683" s="8"/>
      <c r="J683" s="8"/>
      <c r="K683" s="8"/>
      <c r="L683" s="8"/>
      <c r="M683" s="8"/>
      <c r="N683" s="8"/>
      <c r="O683" s="8"/>
      <c r="P683" s="8"/>
      <c r="Q683" s="8"/>
      <c r="R683" s="8"/>
      <c r="S683" s="8"/>
      <c r="T683" s="8"/>
      <c r="U683" s="8"/>
      <c r="V683" s="8"/>
      <c r="W683" s="8"/>
      <c r="X683" s="8"/>
      <c r="Y683" s="8"/>
    </row>
    <row r="684" spans="1:25" x14ac:dyDescent="0.2">
      <c r="A684" s="49"/>
      <c r="B684" s="9"/>
      <c r="C684" s="8"/>
      <c r="D684" s="8"/>
      <c r="E684" s="8"/>
      <c r="F684" s="8"/>
      <c r="G684" s="8"/>
      <c r="H684" s="8"/>
      <c r="I684" s="8"/>
      <c r="J684" s="8"/>
      <c r="K684" s="8"/>
      <c r="L684" s="8"/>
      <c r="M684" s="8"/>
      <c r="N684" s="8"/>
      <c r="O684" s="8"/>
      <c r="P684" s="8"/>
      <c r="Q684" s="8"/>
      <c r="R684" s="8"/>
      <c r="S684" s="8"/>
      <c r="T684" s="8"/>
      <c r="U684" s="8"/>
      <c r="V684" s="8"/>
      <c r="W684" s="8"/>
      <c r="X684" s="8"/>
      <c r="Y684" s="8"/>
    </row>
    <row r="685" spans="1:25" x14ac:dyDescent="0.2">
      <c r="A685" s="49"/>
      <c r="B685" s="9"/>
      <c r="C685" s="8"/>
      <c r="D685" s="8"/>
      <c r="E685" s="8"/>
      <c r="F685" s="8"/>
      <c r="G685" s="8"/>
      <c r="H685" s="8"/>
      <c r="I685" s="8"/>
      <c r="J685" s="8"/>
      <c r="K685" s="8"/>
      <c r="L685" s="8"/>
      <c r="M685" s="8"/>
      <c r="N685" s="8"/>
      <c r="O685" s="8"/>
      <c r="P685" s="8"/>
      <c r="Q685" s="8"/>
      <c r="R685" s="8"/>
      <c r="S685" s="8"/>
      <c r="T685" s="8"/>
      <c r="U685" s="8"/>
      <c r="V685" s="8"/>
      <c r="W685" s="8"/>
      <c r="X685" s="8"/>
      <c r="Y685" s="8"/>
    </row>
    <row r="686" spans="1:25" x14ac:dyDescent="0.2">
      <c r="A686" s="49"/>
      <c r="B686" s="9"/>
      <c r="C686" s="8"/>
      <c r="D686" s="8"/>
      <c r="E686" s="8"/>
      <c r="F686" s="8"/>
      <c r="G686" s="8"/>
      <c r="H686" s="8"/>
      <c r="I686" s="8"/>
      <c r="J686" s="8"/>
      <c r="K686" s="8"/>
      <c r="L686" s="8"/>
      <c r="M686" s="8"/>
      <c r="N686" s="8"/>
      <c r="O686" s="8"/>
      <c r="P686" s="8"/>
      <c r="Q686" s="8"/>
      <c r="R686" s="8"/>
      <c r="S686" s="8"/>
      <c r="T686" s="8"/>
      <c r="U686" s="8"/>
      <c r="V686" s="8"/>
      <c r="W686" s="8"/>
      <c r="X686" s="8"/>
      <c r="Y686" s="8"/>
    </row>
    <row r="687" spans="1:25" x14ac:dyDescent="0.2">
      <c r="A687" s="49"/>
      <c r="B687" s="9"/>
      <c r="C687" s="8"/>
      <c r="D687" s="8"/>
      <c r="E687" s="8"/>
      <c r="F687" s="8"/>
      <c r="G687" s="8"/>
      <c r="H687" s="8"/>
      <c r="I687" s="8"/>
      <c r="J687" s="8"/>
      <c r="K687" s="8"/>
      <c r="L687" s="8"/>
      <c r="M687" s="8"/>
      <c r="N687" s="8"/>
      <c r="O687" s="8"/>
      <c r="P687" s="8"/>
      <c r="Q687" s="8"/>
      <c r="R687" s="8"/>
      <c r="S687" s="8"/>
      <c r="T687" s="8"/>
      <c r="U687" s="8"/>
      <c r="V687" s="8"/>
      <c r="W687" s="8"/>
      <c r="X687" s="8"/>
      <c r="Y687" s="8"/>
    </row>
    <row r="688" spans="1:25" x14ac:dyDescent="0.2">
      <c r="A688" s="49"/>
      <c r="B688" s="9"/>
      <c r="C688" s="8"/>
      <c r="D688" s="8"/>
      <c r="E688" s="8"/>
      <c r="F688" s="8"/>
      <c r="G688" s="8"/>
      <c r="H688" s="8"/>
      <c r="I688" s="8"/>
      <c r="J688" s="8"/>
      <c r="K688" s="8"/>
      <c r="L688" s="8"/>
      <c r="M688" s="8"/>
      <c r="N688" s="8"/>
      <c r="O688" s="8"/>
      <c r="P688" s="8"/>
      <c r="Q688" s="8"/>
      <c r="R688" s="8"/>
      <c r="S688" s="8"/>
      <c r="T688" s="8"/>
      <c r="U688" s="8"/>
      <c r="V688" s="8"/>
      <c r="W688" s="8"/>
      <c r="X688" s="8"/>
      <c r="Y688" s="8"/>
    </row>
    <row r="689" spans="1:25" x14ac:dyDescent="0.2">
      <c r="A689" s="49"/>
      <c r="B689" s="9"/>
      <c r="C689" s="8"/>
      <c r="D689" s="8"/>
      <c r="E689" s="8"/>
      <c r="F689" s="8"/>
      <c r="G689" s="8"/>
      <c r="H689" s="8"/>
      <c r="I689" s="8"/>
      <c r="J689" s="8"/>
      <c r="K689" s="8"/>
      <c r="L689" s="8"/>
      <c r="M689" s="8"/>
      <c r="N689" s="8"/>
      <c r="O689" s="8"/>
      <c r="P689" s="8"/>
      <c r="Q689" s="8"/>
      <c r="R689" s="8"/>
      <c r="S689" s="8"/>
      <c r="T689" s="8"/>
      <c r="U689" s="8"/>
      <c r="V689" s="8"/>
      <c r="W689" s="8"/>
      <c r="X689" s="8"/>
      <c r="Y689" s="8"/>
    </row>
    <row r="690" spans="1:25" x14ac:dyDescent="0.2">
      <c r="A690" s="49"/>
      <c r="B690" s="9"/>
      <c r="C690" s="8"/>
      <c r="D690" s="8"/>
      <c r="E690" s="8"/>
      <c r="F690" s="8"/>
      <c r="G690" s="8"/>
      <c r="H690" s="8"/>
      <c r="I690" s="8"/>
      <c r="J690" s="8"/>
      <c r="K690" s="8"/>
      <c r="L690" s="8"/>
      <c r="M690" s="8"/>
      <c r="N690" s="8"/>
      <c r="O690" s="8"/>
      <c r="P690" s="8"/>
      <c r="Q690" s="8"/>
      <c r="R690" s="8"/>
      <c r="S690" s="8"/>
      <c r="T690" s="8"/>
      <c r="U690" s="8"/>
      <c r="V690" s="8"/>
      <c r="W690" s="8"/>
      <c r="X690" s="8"/>
      <c r="Y690" s="8"/>
    </row>
    <row r="691" spans="1:25" x14ac:dyDescent="0.2">
      <c r="A691" s="49"/>
      <c r="B691" s="9"/>
      <c r="C691" s="8"/>
      <c r="D691" s="8"/>
      <c r="E691" s="8"/>
      <c r="F691" s="8"/>
      <c r="G691" s="8"/>
      <c r="H691" s="8"/>
      <c r="I691" s="8"/>
      <c r="J691" s="8"/>
      <c r="K691" s="8"/>
      <c r="L691" s="8"/>
      <c r="M691" s="8"/>
      <c r="N691" s="8"/>
      <c r="O691" s="8"/>
      <c r="P691" s="8"/>
      <c r="Q691" s="8"/>
      <c r="R691" s="8"/>
      <c r="S691" s="8"/>
      <c r="T691" s="8"/>
      <c r="U691" s="8"/>
      <c r="V691" s="8"/>
      <c r="W691" s="8"/>
      <c r="X691" s="8"/>
      <c r="Y691" s="8"/>
    </row>
    <row r="692" spans="1:25" x14ac:dyDescent="0.2">
      <c r="A692" s="49"/>
      <c r="B692" s="9"/>
      <c r="C692" s="8"/>
      <c r="D692" s="8"/>
      <c r="E692" s="8"/>
      <c r="F692" s="8"/>
      <c r="G692" s="8"/>
      <c r="H692" s="8"/>
      <c r="I692" s="8"/>
      <c r="J692" s="8"/>
      <c r="K692" s="8"/>
      <c r="L692" s="8"/>
      <c r="M692" s="8"/>
      <c r="N692" s="8"/>
      <c r="O692" s="8"/>
      <c r="P692" s="8"/>
      <c r="Q692" s="8"/>
      <c r="R692" s="8"/>
      <c r="S692" s="8"/>
      <c r="T692" s="8"/>
      <c r="U692" s="8"/>
      <c r="V692" s="8"/>
      <c r="W692" s="8"/>
      <c r="X692" s="8"/>
      <c r="Y692" s="8"/>
    </row>
    <row r="693" spans="1:25" x14ac:dyDescent="0.2">
      <c r="A693" s="49"/>
      <c r="B693" s="9"/>
      <c r="C693" s="8"/>
      <c r="D693" s="8"/>
      <c r="E693" s="8"/>
      <c r="F693" s="8"/>
      <c r="G693" s="8"/>
      <c r="H693" s="8"/>
      <c r="I693" s="8"/>
      <c r="J693" s="8"/>
      <c r="K693" s="8"/>
      <c r="L693" s="8"/>
      <c r="M693" s="8"/>
      <c r="N693" s="8"/>
      <c r="O693" s="8"/>
      <c r="P693" s="8"/>
      <c r="Q693" s="8"/>
      <c r="R693" s="8"/>
      <c r="S693" s="8"/>
      <c r="T693" s="8"/>
      <c r="U693" s="8"/>
      <c r="V693" s="8"/>
      <c r="W693" s="8"/>
      <c r="X693" s="8"/>
      <c r="Y693" s="8"/>
    </row>
    <row r="694" spans="1:25" x14ac:dyDescent="0.2">
      <c r="A694" s="49"/>
      <c r="B694" s="9"/>
      <c r="C694" s="8"/>
      <c r="D694" s="8"/>
      <c r="E694" s="8"/>
      <c r="F694" s="8"/>
      <c r="G694" s="8"/>
      <c r="H694" s="8"/>
      <c r="I694" s="8"/>
      <c r="J694" s="8"/>
      <c r="K694" s="8"/>
      <c r="L694" s="8"/>
      <c r="M694" s="8"/>
      <c r="N694" s="8"/>
      <c r="O694" s="8"/>
      <c r="P694" s="8"/>
      <c r="Q694" s="8"/>
      <c r="R694" s="8"/>
      <c r="S694" s="8"/>
      <c r="T694" s="8"/>
      <c r="U694" s="8"/>
      <c r="V694" s="8"/>
      <c r="W694" s="8"/>
      <c r="X694" s="8"/>
      <c r="Y694" s="8"/>
    </row>
    <row r="695" spans="1:25" x14ac:dyDescent="0.2">
      <c r="A695" s="49"/>
      <c r="B695" s="9"/>
      <c r="C695" s="8"/>
      <c r="D695" s="8"/>
      <c r="E695" s="8"/>
      <c r="F695" s="8"/>
      <c r="G695" s="8"/>
      <c r="H695" s="8"/>
      <c r="I695" s="8"/>
      <c r="J695" s="8"/>
      <c r="K695" s="8"/>
      <c r="L695" s="8"/>
      <c r="M695" s="8"/>
      <c r="N695" s="8"/>
      <c r="O695" s="8"/>
      <c r="P695" s="8"/>
      <c r="Q695" s="8"/>
      <c r="R695" s="8"/>
      <c r="S695" s="8"/>
      <c r="T695" s="8"/>
      <c r="U695" s="8"/>
      <c r="V695" s="8"/>
      <c r="W695" s="8"/>
      <c r="X695" s="8"/>
      <c r="Y695" s="8"/>
    </row>
    <row r="696" spans="1:25" x14ac:dyDescent="0.2">
      <c r="A696" s="49"/>
      <c r="B696" s="9"/>
      <c r="C696" s="8"/>
      <c r="D696" s="8"/>
      <c r="E696" s="8"/>
      <c r="F696" s="8"/>
      <c r="G696" s="8"/>
      <c r="H696" s="8"/>
      <c r="I696" s="8"/>
      <c r="J696" s="8"/>
      <c r="K696" s="8"/>
      <c r="L696" s="8"/>
      <c r="M696" s="8"/>
      <c r="N696" s="8"/>
      <c r="O696" s="8"/>
      <c r="P696" s="8"/>
      <c r="Q696" s="8"/>
      <c r="R696" s="8"/>
      <c r="S696" s="8"/>
      <c r="T696" s="8"/>
      <c r="U696" s="8"/>
      <c r="V696" s="8"/>
      <c r="W696" s="8"/>
      <c r="X696" s="8"/>
      <c r="Y696" s="8"/>
    </row>
    <row r="697" spans="1:25" x14ac:dyDescent="0.2">
      <c r="A697" s="49"/>
      <c r="B697" s="9"/>
      <c r="C697" s="8"/>
      <c r="D697" s="8"/>
      <c r="E697" s="8"/>
      <c r="F697" s="8"/>
      <c r="G697" s="8"/>
      <c r="H697" s="8"/>
      <c r="I697" s="8"/>
      <c r="J697" s="8"/>
      <c r="K697" s="8"/>
      <c r="L697" s="8"/>
      <c r="M697" s="8"/>
      <c r="N697" s="8"/>
      <c r="O697" s="8"/>
      <c r="P697" s="8"/>
      <c r="Q697" s="8"/>
      <c r="R697" s="8"/>
      <c r="S697" s="8"/>
      <c r="T697" s="8"/>
      <c r="U697" s="8"/>
      <c r="V697" s="8"/>
      <c r="W697" s="8"/>
      <c r="X697" s="8"/>
      <c r="Y697" s="8"/>
    </row>
    <row r="698" spans="1:25" x14ac:dyDescent="0.2">
      <c r="A698" s="49"/>
      <c r="B698" s="9"/>
      <c r="C698" s="8"/>
      <c r="D698" s="8"/>
      <c r="E698" s="8"/>
      <c r="F698" s="8"/>
      <c r="G698" s="8"/>
      <c r="H698" s="8"/>
      <c r="I698" s="8"/>
      <c r="J698" s="8"/>
      <c r="K698" s="8"/>
      <c r="L698" s="8"/>
      <c r="M698" s="8"/>
      <c r="N698" s="8"/>
      <c r="O698" s="8"/>
      <c r="P698" s="8"/>
      <c r="Q698" s="8"/>
      <c r="R698" s="8"/>
      <c r="S698" s="8"/>
      <c r="T698" s="8"/>
      <c r="U698" s="8"/>
      <c r="V698" s="8"/>
      <c r="W698" s="8"/>
      <c r="X698" s="8"/>
      <c r="Y698" s="8"/>
    </row>
    <row r="699" spans="1:25" x14ac:dyDescent="0.2">
      <c r="A699" s="49"/>
      <c r="B699" s="9"/>
      <c r="C699" s="8"/>
      <c r="D699" s="8"/>
      <c r="E699" s="8"/>
      <c r="F699" s="8"/>
      <c r="G699" s="8"/>
      <c r="H699" s="8"/>
      <c r="I699" s="8"/>
      <c r="J699" s="8"/>
      <c r="K699" s="8"/>
      <c r="L699" s="8"/>
      <c r="M699" s="8"/>
      <c r="N699" s="8"/>
      <c r="O699" s="8"/>
      <c r="P699" s="8"/>
      <c r="Q699" s="8"/>
      <c r="R699" s="8"/>
      <c r="S699" s="8"/>
      <c r="T699" s="8"/>
      <c r="U699" s="8"/>
      <c r="V699" s="8"/>
      <c r="W699" s="8"/>
      <c r="X699" s="8"/>
      <c r="Y699" s="8"/>
    </row>
    <row r="700" spans="1:25" x14ac:dyDescent="0.2">
      <c r="A700" s="49"/>
      <c r="B700" s="9"/>
      <c r="C700" s="8"/>
      <c r="D700" s="8"/>
      <c r="E700" s="8"/>
      <c r="F700" s="8"/>
      <c r="G700" s="8"/>
      <c r="H700" s="8"/>
      <c r="I700" s="8"/>
      <c r="J700" s="8"/>
      <c r="K700" s="8"/>
      <c r="L700" s="8"/>
      <c r="M700" s="8"/>
      <c r="N700" s="8"/>
      <c r="O700" s="8"/>
      <c r="P700" s="8"/>
      <c r="Q700" s="8"/>
      <c r="R700" s="8"/>
      <c r="S700" s="8"/>
      <c r="T700" s="8"/>
      <c r="U700" s="8"/>
      <c r="V700" s="8"/>
      <c r="W700" s="8"/>
      <c r="X700" s="8"/>
      <c r="Y700" s="8"/>
    </row>
    <row r="701" spans="1:25" x14ac:dyDescent="0.2">
      <c r="A701" s="49"/>
      <c r="B701" s="9"/>
      <c r="C701" s="8"/>
      <c r="D701" s="8"/>
      <c r="E701" s="8"/>
      <c r="F701" s="8"/>
      <c r="G701" s="8"/>
      <c r="H701" s="8"/>
      <c r="I701" s="8"/>
      <c r="J701" s="8"/>
      <c r="K701" s="8"/>
      <c r="L701" s="8"/>
      <c r="M701" s="8"/>
      <c r="N701" s="8"/>
      <c r="O701" s="8"/>
      <c r="P701" s="8"/>
      <c r="Q701" s="8"/>
      <c r="R701" s="8"/>
      <c r="S701" s="8"/>
      <c r="T701" s="8"/>
      <c r="U701" s="8"/>
      <c r="V701" s="8"/>
      <c r="W701" s="8"/>
      <c r="X701" s="8"/>
      <c r="Y701" s="8"/>
    </row>
    <row r="702" spans="1:25" x14ac:dyDescent="0.2">
      <c r="A702" s="49"/>
      <c r="B702" s="9"/>
      <c r="C702" s="8"/>
      <c r="D702" s="8"/>
      <c r="E702" s="8"/>
      <c r="F702" s="8"/>
      <c r="G702" s="8"/>
      <c r="H702" s="8"/>
      <c r="I702" s="8"/>
      <c r="J702" s="8"/>
      <c r="K702" s="8"/>
      <c r="L702" s="8"/>
      <c r="M702" s="8"/>
      <c r="N702" s="8"/>
      <c r="O702" s="8"/>
      <c r="P702" s="8"/>
      <c r="Q702" s="8"/>
      <c r="R702" s="8"/>
      <c r="S702" s="8"/>
      <c r="T702" s="8"/>
      <c r="U702" s="8"/>
      <c r="V702" s="8"/>
      <c r="W702" s="8"/>
      <c r="X702" s="8"/>
      <c r="Y702" s="8"/>
    </row>
    <row r="703" spans="1:25" x14ac:dyDescent="0.2">
      <c r="A703" s="49"/>
      <c r="B703" s="9"/>
      <c r="C703" s="8"/>
      <c r="D703" s="8"/>
      <c r="E703" s="8"/>
      <c r="F703" s="8"/>
      <c r="G703" s="8"/>
      <c r="H703" s="8"/>
      <c r="I703" s="8"/>
      <c r="J703" s="8"/>
      <c r="K703" s="8"/>
      <c r="L703" s="8"/>
      <c r="M703" s="8"/>
      <c r="N703" s="8"/>
      <c r="O703" s="8"/>
      <c r="P703" s="8"/>
      <c r="Q703" s="8"/>
      <c r="R703" s="8"/>
      <c r="S703" s="8"/>
      <c r="T703" s="8"/>
      <c r="U703" s="8"/>
      <c r="V703" s="8"/>
      <c r="W703" s="8"/>
      <c r="X703" s="8"/>
      <c r="Y703" s="8"/>
    </row>
    <row r="704" spans="1:25" x14ac:dyDescent="0.2">
      <c r="A704" s="49"/>
      <c r="B704" s="9"/>
      <c r="C704" s="8"/>
      <c r="D704" s="8"/>
      <c r="E704" s="8"/>
      <c r="F704" s="8"/>
      <c r="G704" s="8"/>
      <c r="H704" s="8"/>
      <c r="I704" s="8"/>
      <c r="J704" s="8"/>
      <c r="K704" s="8"/>
      <c r="L704" s="8"/>
      <c r="M704" s="8"/>
      <c r="N704" s="8"/>
      <c r="O704" s="8"/>
      <c r="P704" s="8"/>
      <c r="Q704" s="8"/>
      <c r="R704" s="8"/>
      <c r="S704" s="8"/>
      <c r="T704" s="8"/>
      <c r="U704" s="8"/>
      <c r="V704" s="8"/>
      <c r="W704" s="8"/>
      <c r="X704" s="8"/>
      <c r="Y704" s="8"/>
    </row>
    <row r="705" spans="1:25" x14ac:dyDescent="0.2">
      <c r="A705" s="49"/>
      <c r="B705" s="9"/>
      <c r="C705" s="8"/>
      <c r="D705" s="8"/>
      <c r="E705" s="8"/>
      <c r="F705" s="8"/>
      <c r="G705" s="8"/>
      <c r="H705" s="8"/>
      <c r="I705" s="8"/>
      <c r="J705" s="8"/>
      <c r="K705" s="8"/>
      <c r="L705" s="8"/>
      <c r="M705" s="8"/>
      <c r="N705" s="8"/>
      <c r="O705" s="8"/>
      <c r="P705" s="8"/>
      <c r="Q705" s="8"/>
      <c r="R705" s="8"/>
      <c r="S705" s="8"/>
      <c r="T705" s="8"/>
      <c r="U705" s="8"/>
      <c r="V705" s="8"/>
      <c r="W705" s="8"/>
      <c r="X705" s="8"/>
      <c r="Y705" s="8"/>
    </row>
    <row r="706" spans="1:25" x14ac:dyDescent="0.2">
      <c r="A706" s="49"/>
      <c r="B706" s="9"/>
      <c r="C706" s="8"/>
      <c r="D706" s="8"/>
      <c r="E706" s="8"/>
      <c r="F706" s="8"/>
      <c r="G706" s="8"/>
      <c r="H706" s="8"/>
      <c r="I706" s="8"/>
      <c r="J706" s="8"/>
      <c r="K706" s="8"/>
      <c r="L706" s="8"/>
      <c r="M706" s="8"/>
      <c r="N706" s="8"/>
      <c r="O706" s="8"/>
      <c r="P706" s="8"/>
      <c r="Q706" s="8"/>
      <c r="R706" s="8"/>
      <c r="S706" s="8"/>
      <c r="T706" s="8"/>
      <c r="U706" s="8"/>
      <c r="V706" s="8"/>
      <c r="W706" s="8"/>
      <c r="X706" s="8"/>
      <c r="Y706" s="8"/>
    </row>
    <row r="707" spans="1:25" x14ac:dyDescent="0.2">
      <c r="A707" s="49"/>
      <c r="B707" s="9"/>
      <c r="C707" s="8"/>
      <c r="D707" s="8"/>
      <c r="E707" s="8"/>
      <c r="F707" s="8"/>
      <c r="G707" s="8"/>
      <c r="H707" s="8"/>
      <c r="I707" s="8"/>
      <c r="J707" s="8"/>
      <c r="K707" s="8"/>
      <c r="L707" s="8"/>
      <c r="M707" s="8"/>
      <c r="N707" s="8"/>
      <c r="O707" s="8"/>
      <c r="P707" s="8"/>
      <c r="Q707" s="8"/>
      <c r="R707" s="8"/>
      <c r="S707" s="8"/>
      <c r="T707" s="8"/>
      <c r="U707" s="8"/>
      <c r="V707" s="8"/>
      <c r="W707" s="8"/>
      <c r="X707" s="8"/>
      <c r="Y707" s="8"/>
    </row>
    <row r="708" spans="1:25" x14ac:dyDescent="0.2">
      <c r="A708" s="49"/>
      <c r="B708" s="9"/>
      <c r="C708" s="8"/>
      <c r="D708" s="8"/>
      <c r="E708" s="8"/>
      <c r="F708" s="8"/>
      <c r="G708" s="8"/>
      <c r="H708" s="8"/>
      <c r="I708" s="8"/>
      <c r="J708" s="8"/>
      <c r="K708" s="8"/>
      <c r="L708" s="8"/>
      <c r="M708" s="8"/>
      <c r="N708" s="8"/>
      <c r="O708" s="8"/>
      <c r="P708" s="8"/>
      <c r="Q708" s="8"/>
      <c r="R708" s="8"/>
      <c r="S708" s="8"/>
      <c r="T708" s="8"/>
      <c r="U708" s="8"/>
      <c r="V708" s="8"/>
      <c r="W708" s="8"/>
      <c r="X708" s="8"/>
      <c r="Y708" s="8"/>
    </row>
    <row r="709" spans="1:25" x14ac:dyDescent="0.2">
      <c r="A709" s="49"/>
      <c r="B709" s="9"/>
      <c r="C709" s="8"/>
      <c r="D709" s="8"/>
      <c r="E709" s="8"/>
      <c r="F709" s="8"/>
      <c r="G709" s="8"/>
      <c r="H709" s="8"/>
      <c r="I709" s="8"/>
      <c r="J709" s="8"/>
      <c r="K709" s="8"/>
      <c r="L709" s="8"/>
      <c r="M709" s="8"/>
      <c r="N709" s="8"/>
      <c r="O709" s="8"/>
      <c r="P709" s="8"/>
      <c r="Q709" s="8"/>
      <c r="R709" s="8"/>
      <c r="S709" s="8"/>
      <c r="T709" s="8"/>
      <c r="U709" s="8"/>
      <c r="V709" s="8"/>
      <c r="W709" s="8"/>
      <c r="X709" s="8"/>
      <c r="Y709" s="8"/>
    </row>
    <row r="710" spans="1:25" x14ac:dyDescent="0.2">
      <c r="A710" s="49"/>
      <c r="B710" s="9"/>
      <c r="C710" s="8"/>
      <c r="D710" s="8"/>
      <c r="E710" s="8"/>
      <c r="F710" s="8"/>
      <c r="G710" s="8"/>
      <c r="H710" s="8"/>
      <c r="I710" s="8"/>
      <c r="J710" s="8"/>
      <c r="K710" s="8"/>
      <c r="L710" s="8"/>
      <c r="M710" s="8"/>
      <c r="N710" s="8"/>
      <c r="O710" s="8"/>
      <c r="P710" s="8"/>
      <c r="Q710" s="8"/>
      <c r="R710" s="8"/>
      <c r="S710" s="8"/>
      <c r="T710" s="8"/>
      <c r="U710" s="8"/>
      <c r="V710" s="8"/>
      <c r="W710" s="8"/>
      <c r="X710" s="8"/>
      <c r="Y710" s="8"/>
    </row>
    <row r="711" spans="1:25" x14ac:dyDescent="0.2">
      <c r="A711" s="49"/>
      <c r="B711" s="9"/>
      <c r="C711" s="8"/>
      <c r="D711" s="8"/>
      <c r="E711" s="8"/>
      <c r="F711" s="8"/>
      <c r="G711" s="8"/>
      <c r="H711" s="8"/>
      <c r="I711" s="8"/>
      <c r="J711" s="8"/>
      <c r="K711" s="8"/>
      <c r="L711" s="8"/>
      <c r="M711" s="8"/>
      <c r="N711" s="8"/>
      <c r="O711" s="8"/>
      <c r="P711" s="8"/>
      <c r="Q711" s="8"/>
      <c r="R711" s="8"/>
      <c r="S711" s="8"/>
      <c r="T711" s="8"/>
      <c r="U711" s="8"/>
      <c r="V711" s="8"/>
      <c r="W711" s="8"/>
      <c r="X711" s="8"/>
      <c r="Y711" s="8"/>
    </row>
    <row r="712" spans="1:25" x14ac:dyDescent="0.2">
      <c r="A712" s="49"/>
      <c r="B712" s="9"/>
      <c r="C712" s="8"/>
      <c r="D712" s="8"/>
      <c r="E712" s="8"/>
      <c r="F712" s="8"/>
      <c r="G712" s="8"/>
      <c r="H712" s="8"/>
      <c r="I712" s="8"/>
      <c r="J712" s="8"/>
      <c r="K712" s="8"/>
      <c r="L712" s="8"/>
      <c r="M712" s="8"/>
      <c r="N712" s="8"/>
      <c r="O712" s="8"/>
      <c r="P712" s="8"/>
      <c r="Q712" s="8"/>
      <c r="R712" s="8"/>
      <c r="S712" s="8"/>
      <c r="T712" s="8"/>
      <c r="U712" s="8"/>
      <c r="V712" s="8"/>
      <c r="W712" s="8"/>
      <c r="X712" s="8"/>
      <c r="Y712" s="8"/>
    </row>
    <row r="713" spans="1:25" x14ac:dyDescent="0.2">
      <c r="A713" s="49"/>
      <c r="B713" s="9"/>
      <c r="C713" s="8"/>
      <c r="D713" s="8"/>
      <c r="E713" s="8"/>
      <c r="F713" s="8"/>
      <c r="G713" s="8"/>
      <c r="H713" s="8"/>
      <c r="I713" s="8"/>
      <c r="J713" s="8"/>
      <c r="K713" s="8"/>
      <c r="L713" s="8"/>
      <c r="M713" s="8"/>
      <c r="N713" s="8"/>
      <c r="O713" s="8"/>
      <c r="P713" s="8"/>
      <c r="Q713" s="8"/>
      <c r="R713" s="8"/>
      <c r="S713" s="8"/>
      <c r="T713" s="8"/>
      <c r="U713" s="8"/>
      <c r="V713" s="8"/>
      <c r="W713" s="8"/>
      <c r="X713" s="8"/>
      <c r="Y713" s="8"/>
    </row>
    <row r="714" spans="1:25" x14ac:dyDescent="0.2">
      <c r="A714" s="49"/>
      <c r="B714" s="9"/>
      <c r="C714" s="8"/>
      <c r="D714" s="8"/>
      <c r="E714" s="8"/>
      <c r="F714" s="8"/>
      <c r="G714" s="8"/>
      <c r="H714" s="8"/>
      <c r="I714" s="8"/>
      <c r="J714" s="8"/>
      <c r="K714" s="8"/>
      <c r="L714" s="8"/>
      <c r="M714" s="8"/>
      <c r="N714" s="8"/>
      <c r="O714" s="8"/>
      <c r="P714" s="8"/>
      <c r="Q714" s="8"/>
      <c r="R714" s="8"/>
      <c r="S714" s="8"/>
      <c r="T714" s="8"/>
      <c r="U714" s="8"/>
      <c r="V714" s="8"/>
      <c r="W714" s="8"/>
      <c r="X714" s="8"/>
      <c r="Y714" s="8"/>
    </row>
    <row r="715" spans="1:25" x14ac:dyDescent="0.2">
      <c r="A715" s="49"/>
      <c r="B715" s="9"/>
      <c r="C715" s="8"/>
      <c r="D715" s="8"/>
      <c r="E715" s="8"/>
      <c r="F715" s="8"/>
      <c r="G715" s="8"/>
      <c r="H715" s="8"/>
      <c r="I715" s="8"/>
      <c r="J715" s="8"/>
      <c r="K715" s="8"/>
      <c r="L715" s="8"/>
      <c r="M715" s="8"/>
      <c r="N715" s="8"/>
      <c r="O715" s="8"/>
      <c r="P715" s="8"/>
      <c r="Q715" s="8"/>
      <c r="R715" s="8"/>
      <c r="S715" s="8"/>
      <c r="T715" s="8"/>
      <c r="U715" s="8"/>
      <c r="V715" s="8"/>
      <c r="W715" s="8"/>
      <c r="X715" s="8"/>
      <c r="Y715" s="8"/>
    </row>
    <row r="716" spans="1:25" x14ac:dyDescent="0.2">
      <c r="A716" s="49"/>
      <c r="B716" s="9"/>
      <c r="C716" s="8"/>
      <c r="D716" s="8"/>
      <c r="E716" s="8"/>
      <c r="F716" s="8"/>
      <c r="G716" s="8"/>
      <c r="H716" s="8"/>
      <c r="I716" s="8"/>
      <c r="J716" s="8"/>
      <c r="K716" s="8"/>
      <c r="L716" s="8"/>
      <c r="M716" s="8"/>
      <c r="N716" s="8"/>
      <c r="O716" s="8"/>
      <c r="P716" s="8"/>
      <c r="Q716" s="8"/>
      <c r="R716" s="8"/>
      <c r="S716" s="8"/>
      <c r="T716" s="8"/>
      <c r="U716" s="8"/>
      <c r="V716" s="8"/>
      <c r="W716" s="8"/>
      <c r="X716" s="8"/>
      <c r="Y716" s="8"/>
    </row>
    <row r="717" spans="1:25" x14ac:dyDescent="0.2">
      <c r="A717" s="49"/>
      <c r="B717" s="9"/>
      <c r="C717" s="8"/>
      <c r="D717" s="8"/>
      <c r="E717" s="8"/>
      <c r="F717" s="8"/>
      <c r="G717" s="8"/>
      <c r="H717" s="8"/>
      <c r="I717" s="8"/>
      <c r="J717" s="8"/>
      <c r="K717" s="8"/>
      <c r="L717" s="8"/>
      <c r="M717" s="8"/>
      <c r="N717" s="8"/>
      <c r="O717" s="8"/>
      <c r="P717" s="8"/>
      <c r="Q717" s="8"/>
      <c r="R717" s="8"/>
      <c r="S717" s="8"/>
      <c r="T717" s="8"/>
      <c r="U717" s="8"/>
      <c r="V717" s="8"/>
      <c r="W717" s="8"/>
      <c r="X717" s="8"/>
      <c r="Y717" s="8"/>
    </row>
    <row r="718" spans="1:25" x14ac:dyDescent="0.2">
      <c r="A718" s="49"/>
      <c r="B718" s="9"/>
      <c r="C718" s="8"/>
      <c r="D718" s="8"/>
      <c r="E718" s="8"/>
      <c r="F718" s="8"/>
      <c r="G718" s="8"/>
      <c r="H718" s="8"/>
      <c r="I718" s="8"/>
      <c r="J718" s="8"/>
      <c r="K718" s="8"/>
      <c r="L718" s="8"/>
      <c r="M718" s="8"/>
      <c r="N718" s="8"/>
      <c r="O718" s="8"/>
      <c r="P718" s="8"/>
      <c r="Q718" s="8"/>
      <c r="R718" s="8"/>
      <c r="S718" s="8"/>
      <c r="T718" s="8"/>
      <c r="U718" s="8"/>
      <c r="V718" s="8"/>
      <c r="W718" s="8"/>
      <c r="X718" s="8"/>
      <c r="Y718" s="8"/>
    </row>
    <row r="719" spans="1:25" x14ac:dyDescent="0.2">
      <c r="A719" s="49"/>
      <c r="B719" s="9"/>
      <c r="C719" s="8"/>
      <c r="D719" s="8"/>
      <c r="E719" s="8"/>
      <c r="F719" s="8"/>
      <c r="G719" s="8"/>
      <c r="H719" s="8"/>
      <c r="I719" s="8"/>
      <c r="J719" s="8"/>
      <c r="K719" s="8"/>
      <c r="L719" s="8"/>
      <c r="M719" s="8"/>
      <c r="N719" s="8"/>
      <c r="O719" s="8"/>
      <c r="P719" s="8"/>
      <c r="Q719" s="8"/>
      <c r="R719" s="8"/>
      <c r="S719" s="8"/>
      <c r="T719" s="8"/>
      <c r="U719" s="8"/>
      <c r="V719" s="8"/>
      <c r="W719" s="8"/>
      <c r="X719" s="8"/>
      <c r="Y719" s="8"/>
    </row>
    <row r="720" spans="1:25" x14ac:dyDescent="0.2">
      <c r="A720" s="49"/>
      <c r="B720" s="9"/>
      <c r="C720" s="8"/>
      <c r="D720" s="8"/>
      <c r="E720" s="8"/>
      <c r="F720" s="8"/>
      <c r="G720" s="8"/>
      <c r="H720" s="8"/>
      <c r="I720" s="8"/>
      <c r="J720" s="8"/>
      <c r="K720" s="8"/>
      <c r="L720" s="8"/>
      <c r="M720" s="8"/>
      <c r="N720" s="8"/>
      <c r="O720" s="8"/>
      <c r="P720" s="8"/>
      <c r="Q720" s="8"/>
      <c r="R720" s="8"/>
      <c r="S720" s="8"/>
      <c r="T720" s="8"/>
      <c r="U720" s="8"/>
      <c r="V720" s="8"/>
      <c r="W720" s="8"/>
      <c r="X720" s="8"/>
      <c r="Y720" s="8"/>
    </row>
    <row r="721" spans="1:25" x14ac:dyDescent="0.2">
      <c r="A721" s="49"/>
      <c r="B721" s="9"/>
      <c r="C721" s="8"/>
      <c r="D721" s="8"/>
      <c r="E721" s="8"/>
      <c r="F721" s="8"/>
      <c r="G721" s="8"/>
      <c r="H721" s="8"/>
      <c r="I721" s="8"/>
      <c r="J721" s="8"/>
      <c r="K721" s="8"/>
      <c r="L721" s="8"/>
      <c r="M721" s="8"/>
      <c r="N721" s="8"/>
      <c r="O721" s="8"/>
      <c r="P721" s="8"/>
      <c r="Q721" s="8"/>
      <c r="R721" s="8"/>
      <c r="S721" s="8"/>
      <c r="T721" s="8"/>
      <c r="U721" s="8"/>
      <c r="V721" s="8"/>
      <c r="W721" s="8"/>
      <c r="X721" s="8"/>
      <c r="Y721" s="8"/>
    </row>
    <row r="722" spans="1:25" x14ac:dyDescent="0.2">
      <c r="A722" s="49"/>
      <c r="B722" s="9"/>
      <c r="C722" s="8"/>
      <c r="D722" s="8"/>
      <c r="E722" s="8"/>
      <c r="F722" s="8"/>
      <c r="G722" s="8"/>
      <c r="H722" s="8"/>
      <c r="I722" s="8"/>
      <c r="J722" s="8"/>
      <c r="K722" s="8"/>
      <c r="L722" s="8"/>
      <c r="M722" s="8"/>
      <c r="N722" s="8"/>
      <c r="O722" s="8"/>
      <c r="P722" s="8"/>
      <c r="Q722" s="8"/>
      <c r="R722" s="8"/>
      <c r="S722" s="8"/>
      <c r="T722" s="8"/>
      <c r="U722" s="8"/>
      <c r="V722" s="8"/>
      <c r="W722" s="8"/>
      <c r="X722" s="8"/>
      <c r="Y722" s="8"/>
    </row>
    <row r="723" spans="1:25" x14ac:dyDescent="0.2">
      <c r="A723" s="49"/>
      <c r="B723" s="9"/>
      <c r="C723" s="8"/>
      <c r="D723" s="8"/>
      <c r="E723" s="8"/>
      <c r="F723" s="8"/>
      <c r="G723" s="8"/>
      <c r="H723" s="8"/>
      <c r="I723" s="8"/>
      <c r="J723" s="8"/>
      <c r="K723" s="8"/>
      <c r="L723" s="8"/>
      <c r="M723" s="8"/>
      <c r="N723" s="8"/>
      <c r="O723" s="8"/>
      <c r="P723" s="8"/>
      <c r="Q723" s="8"/>
      <c r="R723" s="8"/>
      <c r="S723" s="8"/>
      <c r="T723" s="8"/>
      <c r="U723" s="8"/>
      <c r="V723" s="8"/>
      <c r="W723" s="8"/>
      <c r="X723" s="8"/>
      <c r="Y723" s="8"/>
    </row>
    <row r="724" spans="1:25" x14ac:dyDescent="0.2">
      <c r="A724" s="49"/>
      <c r="B724" s="9"/>
      <c r="C724" s="8"/>
      <c r="D724" s="8"/>
      <c r="E724" s="8"/>
      <c r="F724" s="8"/>
      <c r="G724" s="8"/>
      <c r="H724" s="8"/>
      <c r="I724" s="8"/>
      <c r="J724" s="8"/>
      <c r="K724" s="8"/>
      <c r="L724" s="8"/>
      <c r="M724" s="8"/>
      <c r="N724" s="8"/>
      <c r="O724" s="8"/>
      <c r="P724" s="8"/>
      <c r="Q724" s="8"/>
      <c r="R724" s="8"/>
      <c r="S724" s="8"/>
      <c r="T724" s="8"/>
      <c r="U724" s="8"/>
      <c r="V724" s="8"/>
      <c r="W724" s="8"/>
      <c r="X724" s="8"/>
      <c r="Y724" s="8"/>
    </row>
    <row r="725" spans="1:25" x14ac:dyDescent="0.2">
      <c r="A725" s="49"/>
      <c r="B725" s="9"/>
      <c r="C725" s="8"/>
      <c r="D725" s="8"/>
      <c r="E725" s="8"/>
      <c r="F725" s="8"/>
      <c r="G725" s="8"/>
      <c r="H725" s="8"/>
      <c r="I725" s="8"/>
      <c r="J725" s="8"/>
      <c r="K725" s="8"/>
      <c r="L725" s="8"/>
      <c r="M725" s="8"/>
      <c r="N725" s="8"/>
      <c r="O725" s="8"/>
      <c r="P725" s="8"/>
      <c r="Q725" s="8"/>
      <c r="R725" s="8"/>
      <c r="S725" s="8"/>
      <c r="T725" s="8"/>
      <c r="U725" s="8"/>
      <c r="V725" s="8"/>
      <c r="W725" s="8"/>
      <c r="X725" s="8"/>
      <c r="Y725" s="8"/>
    </row>
    <row r="726" spans="1:25" x14ac:dyDescent="0.2">
      <c r="A726" s="49"/>
      <c r="B726" s="9"/>
      <c r="C726" s="8"/>
      <c r="D726" s="8"/>
      <c r="E726" s="8"/>
      <c r="F726" s="8"/>
      <c r="G726" s="8"/>
      <c r="H726" s="8"/>
      <c r="I726" s="8"/>
      <c r="J726" s="8"/>
      <c r="K726" s="8"/>
      <c r="L726" s="8"/>
      <c r="M726" s="8"/>
      <c r="N726" s="8"/>
      <c r="O726" s="8"/>
      <c r="P726" s="8"/>
      <c r="Q726" s="8"/>
      <c r="R726" s="8"/>
      <c r="S726" s="8"/>
      <c r="T726" s="8"/>
      <c r="U726" s="8"/>
      <c r="V726" s="8"/>
      <c r="W726" s="8"/>
      <c r="X726" s="8"/>
      <c r="Y726" s="8"/>
    </row>
    <row r="727" spans="1:25" x14ac:dyDescent="0.2">
      <c r="A727" s="49"/>
      <c r="B727" s="9"/>
      <c r="C727" s="8"/>
      <c r="D727" s="8"/>
      <c r="E727" s="8"/>
      <c r="F727" s="8"/>
      <c r="G727" s="8"/>
      <c r="H727" s="8"/>
      <c r="I727" s="8"/>
      <c r="J727" s="8"/>
      <c r="K727" s="8"/>
      <c r="L727" s="8"/>
      <c r="M727" s="8"/>
      <c r="N727" s="8"/>
      <c r="O727" s="8"/>
      <c r="P727" s="8"/>
      <c r="Q727" s="8"/>
      <c r="R727" s="8"/>
      <c r="S727" s="8"/>
      <c r="T727" s="8"/>
      <c r="U727" s="8"/>
      <c r="V727" s="8"/>
      <c r="W727" s="8"/>
      <c r="X727" s="8"/>
      <c r="Y727" s="8"/>
    </row>
    <row r="728" spans="1:25" x14ac:dyDescent="0.2">
      <c r="A728" s="49"/>
      <c r="B728" s="9"/>
      <c r="C728" s="8"/>
      <c r="D728" s="8"/>
      <c r="E728" s="8"/>
      <c r="F728" s="8"/>
      <c r="G728" s="8"/>
      <c r="H728" s="8"/>
      <c r="I728" s="8"/>
      <c r="J728" s="8"/>
      <c r="K728" s="8"/>
      <c r="L728" s="8"/>
      <c r="M728" s="8"/>
      <c r="N728" s="8"/>
      <c r="O728" s="8"/>
      <c r="P728" s="8"/>
      <c r="Q728" s="8"/>
      <c r="R728" s="8"/>
      <c r="S728" s="8"/>
      <c r="T728" s="8"/>
      <c r="U728" s="8"/>
      <c r="V728" s="8"/>
      <c r="W728" s="8"/>
      <c r="X728" s="8"/>
      <c r="Y728" s="8"/>
    </row>
    <row r="729" spans="1:25" x14ac:dyDescent="0.2">
      <c r="A729" s="49"/>
      <c r="B729" s="9"/>
      <c r="C729" s="8"/>
      <c r="D729" s="8"/>
      <c r="E729" s="8"/>
      <c r="F729" s="8"/>
      <c r="G729" s="8"/>
      <c r="H729" s="8"/>
      <c r="I729" s="8"/>
      <c r="J729" s="8"/>
      <c r="K729" s="8"/>
      <c r="L729" s="8"/>
      <c r="M729" s="8"/>
      <c r="N729" s="8"/>
      <c r="O729" s="8"/>
      <c r="P729" s="8"/>
      <c r="Q729" s="8"/>
      <c r="R729" s="8"/>
      <c r="S729" s="8"/>
      <c r="T729" s="8"/>
      <c r="U729" s="8"/>
      <c r="V729" s="8"/>
      <c r="W729" s="8"/>
      <c r="X729" s="8"/>
      <c r="Y729" s="8"/>
    </row>
    <row r="730" spans="1:25" x14ac:dyDescent="0.2">
      <c r="A730" s="49"/>
      <c r="B730" s="9"/>
      <c r="C730" s="8"/>
      <c r="D730" s="8"/>
      <c r="E730" s="8"/>
      <c r="F730" s="8"/>
      <c r="G730" s="8"/>
      <c r="H730" s="8"/>
      <c r="I730" s="8"/>
      <c r="J730" s="8"/>
      <c r="K730" s="8"/>
      <c r="L730" s="8"/>
      <c r="M730" s="8"/>
      <c r="N730" s="8"/>
      <c r="O730" s="8"/>
      <c r="P730" s="8"/>
      <c r="Q730" s="8"/>
      <c r="R730" s="8"/>
      <c r="S730" s="8"/>
      <c r="T730" s="8"/>
      <c r="U730" s="8"/>
      <c r="V730" s="8"/>
      <c r="W730" s="8"/>
      <c r="X730" s="8"/>
      <c r="Y730" s="8"/>
    </row>
    <row r="731" spans="1:25" x14ac:dyDescent="0.2">
      <c r="A731" s="49"/>
      <c r="B731" s="9"/>
      <c r="C731" s="8"/>
      <c r="D731" s="8"/>
      <c r="E731" s="8"/>
      <c r="F731" s="8"/>
      <c r="G731" s="8"/>
      <c r="H731" s="8"/>
      <c r="I731" s="8"/>
      <c r="J731" s="8"/>
      <c r="K731" s="8"/>
      <c r="L731" s="8"/>
      <c r="M731" s="8"/>
      <c r="N731" s="8"/>
      <c r="O731" s="8"/>
      <c r="P731" s="8"/>
      <c r="Q731" s="8"/>
      <c r="R731" s="8"/>
      <c r="S731" s="8"/>
      <c r="T731" s="8"/>
      <c r="U731" s="8"/>
      <c r="V731" s="8"/>
      <c r="W731" s="8"/>
      <c r="X731" s="8"/>
      <c r="Y731" s="8"/>
    </row>
    <row r="732" spans="1:25" x14ac:dyDescent="0.2">
      <c r="A732" s="49"/>
      <c r="B732" s="9"/>
      <c r="C732" s="8"/>
      <c r="D732" s="8"/>
      <c r="E732" s="8"/>
      <c r="F732" s="8"/>
      <c r="G732" s="8"/>
      <c r="H732" s="8"/>
      <c r="I732" s="8"/>
      <c r="J732" s="8"/>
      <c r="K732" s="8"/>
      <c r="L732" s="8"/>
      <c r="M732" s="8"/>
      <c r="N732" s="8"/>
      <c r="O732" s="8"/>
      <c r="P732" s="8"/>
      <c r="Q732" s="8"/>
      <c r="R732" s="8"/>
      <c r="S732" s="8"/>
      <c r="T732" s="8"/>
      <c r="U732" s="8"/>
      <c r="V732" s="8"/>
      <c r="W732" s="8"/>
      <c r="X732" s="8"/>
      <c r="Y732" s="8"/>
    </row>
    <row r="733" spans="1:25" x14ac:dyDescent="0.2">
      <c r="A733" s="49"/>
      <c r="B733" s="9"/>
      <c r="C733" s="8"/>
      <c r="D733" s="8"/>
      <c r="E733" s="8"/>
      <c r="F733" s="8"/>
      <c r="G733" s="8"/>
      <c r="H733" s="8"/>
      <c r="I733" s="8"/>
      <c r="J733" s="8"/>
      <c r="K733" s="8"/>
      <c r="L733" s="8"/>
      <c r="M733" s="8"/>
      <c r="N733" s="8"/>
      <c r="O733" s="8"/>
      <c r="P733" s="8"/>
      <c r="Q733" s="8"/>
      <c r="R733" s="8"/>
      <c r="S733" s="8"/>
      <c r="T733" s="8"/>
      <c r="U733" s="8"/>
      <c r="V733" s="8"/>
      <c r="W733" s="8"/>
      <c r="X733" s="8"/>
      <c r="Y733" s="8"/>
    </row>
    <row r="734" spans="1:25" x14ac:dyDescent="0.2">
      <c r="A734" s="49"/>
      <c r="B734" s="9"/>
      <c r="C734" s="8"/>
      <c r="D734" s="8"/>
      <c r="E734" s="8"/>
      <c r="F734" s="8"/>
      <c r="G734" s="8"/>
      <c r="H734" s="8"/>
      <c r="I734" s="8"/>
      <c r="J734" s="8"/>
      <c r="K734" s="8"/>
      <c r="L734" s="8"/>
      <c r="M734" s="8"/>
      <c r="N734" s="8"/>
      <c r="O734" s="8"/>
      <c r="P734" s="8"/>
      <c r="Q734" s="8"/>
      <c r="R734" s="8"/>
      <c r="S734" s="8"/>
      <c r="T734" s="8"/>
      <c r="U734" s="8"/>
      <c r="V734" s="8"/>
      <c r="W734" s="8"/>
      <c r="X734" s="8"/>
      <c r="Y734" s="8"/>
    </row>
    <row r="735" spans="1:25" x14ac:dyDescent="0.2">
      <c r="A735" s="49"/>
      <c r="B735" s="9"/>
      <c r="C735" s="8"/>
      <c r="D735" s="8"/>
      <c r="E735" s="8"/>
      <c r="F735" s="8"/>
      <c r="G735" s="8"/>
      <c r="H735" s="8"/>
      <c r="I735" s="8"/>
      <c r="J735" s="8"/>
      <c r="K735" s="8"/>
      <c r="L735" s="8"/>
      <c r="M735" s="8"/>
      <c r="N735" s="8"/>
      <c r="O735" s="8"/>
      <c r="P735" s="8"/>
      <c r="Q735" s="8"/>
      <c r="R735" s="8"/>
      <c r="S735" s="8"/>
      <c r="T735" s="8"/>
      <c r="U735" s="8"/>
      <c r="V735" s="8"/>
      <c r="W735" s="8"/>
      <c r="X735" s="8"/>
      <c r="Y735" s="8"/>
    </row>
    <row r="736" spans="1:25" x14ac:dyDescent="0.2">
      <c r="A736" s="49"/>
      <c r="B736" s="9"/>
      <c r="C736" s="8"/>
      <c r="D736" s="8"/>
      <c r="E736" s="8"/>
      <c r="F736" s="8"/>
      <c r="G736" s="8"/>
      <c r="H736" s="8"/>
      <c r="I736" s="8"/>
      <c r="J736" s="8"/>
      <c r="K736" s="8"/>
      <c r="L736" s="8"/>
      <c r="M736" s="8"/>
      <c r="N736" s="8"/>
      <c r="O736" s="8"/>
      <c r="P736" s="8"/>
      <c r="Q736" s="8"/>
      <c r="R736" s="8"/>
      <c r="S736" s="8"/>
      <c r="T736" s="8"/>
      <c r="U736" s="8"/>
      <c r="V736" s="8"/>
      <c r="W736" s="8"/>
      <c r="X736" s="8"/>
      <c r="Y736" s="8"/>
    </row>
    <row r="737" spans="1:25" x14ac:dyDescent="0.2">
      <c r="A737" s="49"/>
      <c r="B737" s="9"/>
      <c r="C737" s="8"/>
      <c r="D737" s="8"/>
      <c r="E737" s="8"/>
      <c r="F737" s="8"/>
      <c r="G737" s="8"/>
      <c r="H737" s="8"/>
      <c r="I737" s="8"/>
      <c r="J737" s="8"/>
      <c r="K737" s="8"/>
      <c r="L737" s="8"/>
      <c r="M737" s="8"/>
      <c r="N737" s="8"/>
      <c r="O737" s="8"/>
      <c r="P737" s="8"/>
      <c r="Q737" s="8"/>
      <c r="R737" s="8"/>
      <c r="S737" s="8"/>
      <c r="T737" s="8"/>
      <c r="U737" s="8"/>
      <c r="V737" s="8"/>
      <c r="W737" s="8"/>
      <c r="X737" s="8"/>
      <c r="Y737" s="8"/>
    </row>
    <row r="738" spans="1:25" x14ac:dyDescent="0.2">
      <c r="A738" s="49"/>
      <c r="B738" s="9"/>
      <c r="C738" s="8"/>
      <c r="D738" s="8"/>
      <c r="E738" s="8"/>
      <c r="F738" s="8"/>
      <c r="G738" s="8"/>
      <c r="H738" s="8"/>
      <c r="I738" s="8"/>
      <c r="J738" s="8"/>
      <c r="K738" s="8"/>
      <c r="L738" s="8"/>
      <c r="M738" s="8"/>
      <c r="N738" s="8"/>
      <c r="O738" s="8"/>
      <c r="P738" s="8"/>
      <c r="Q738" s="8"/>
      <c r="R738" s="8"/>
      <c r="S738" s="8"/>
      <c r="T738" s="8"/>
      <c r="U738" s="8"/>
      <c r="V738" s="8"/>
      <c r="W738" s="8"/>
      <c r="X738" s="8"/>
      <c r="Y738" s="8"/>
    </row>
    <row r="739" spans="1:25" x14ac:dyDescent="0.2">
      <c r="A739" s="49"/>
      <c r="B739" s="9"/>
      <c r="C739" s="8"/>
      <c r="D739" s="8"/>
      <c r="E739" s="8"/>
      <c r="F739" s="8"/>
      <c r="G739" s="8"/>
      <c r="H739" s="8"/>
      <c r="I739" s="8"/>
      <c r="J739" s="8"/>
      <c r="K739" s="8"/>
      <c r="L739" s="8"/>
      <c r="M739" s="8"/>
      <c r="N739" s="8"/>
      <c r="O739" s="8"/>
      <c r="P739" s="8"/>
      <c r="Q739" s="8"/>
      <c r="R739" s="8"/>
      <c r="S739" s="8"/>
      <c r="T739" s="8"/>
      <c r="U739" s="8"/>
      <c r="V739" s="8"/>
      <c r="W739" s="8"/>
      <c r="X739" s="8"/>
      <c r="Y739" s="8"/>
    </row>
    <row r="740" spans="1:25" x14ac:dyDescent="0.2">
      <c r="A740" s="49"/>
      <c r="B740" s="9"/>
      <c r="C740" s="8"/>
      <c r="D740" s="8"/>
      <c r="E740" s="8"/>
      <c r="F740" s="8"/>
      <c r="G740" s="8"/>
      <c r="H740" s="8"/>
      <c r="I740" s="8"/>
      <c r="J740" s="8"/>
      <c r="K740" s="8"/>
      <c r="L740" s="8"/>
      <c r="M740" s="8"/>
      <c r="N740" s="8"/>
      <c r="O740" s="8"/>
      <c r="P740" s="8"/>
      <c r="Q740" s="8"/>
      <c r="R740" s="8"/>
      <c r="S740" s="8"/>
      <c r="T740" s="8"/>
      <c r="U740" s="8"/>
      <c r="V740" s="8"/>
      <c r="W740" s="8"/>
      <c r="X740" s="8"/>
      <c r="Y740" s="8"/>
    </row>
    <row r="741" spans="1:25" x14ac:dyDescent="0.2">
      <c r="A741" s="49"/>
      <c r="B741" s="9"/>
      <c r="C741" s="8"/>
      <c r="D741" s="8"/>
      <c r="E741" s="8"/>
      <c r="F741" s="8"/>
      <c r="G741" s="8"/>
      <c r="H741" s="8"/>
      <c r="I741" s="8"/>
      <c r="J741" s="8"/>
      <c r="K741" s="8"/>
      <c r="L741" s="8"/>
      <c r="M741" s="8"/>
      <c r="N741" s="8"/>
      <c r="O741" s="8"/>
      <c r="P741" s="8"/>
      <c r="Q741" s="8"/>
      <c r="R741" s="8"/>
      <c r="S741" s="8"/>
      <c r="T741" s="8"/>
      <c r="U741" s="8"/>
      <c r="V741" s="8"/>
      <c r="W741" s="8"/>
      <c r="X741" s="8"/>
      <c r="Y741" s="8"/>
    </row>
    <row r="742" spans="1:25" x14ac:dyDescent="0.2">
      <c r="A742" s="49"/>
      <c r="B742" s="9"/>
      <c r="C742" s="8"/>
      <c r="D742" s="8"/>
      <c r="E742" s="8"/>
      <c r="F742" s="8"/>
      <c r="G742" s="8"/>
      <c r="H742" s="8"/>
      <c r="I742" s="8"/>
      <c r="J742" s="8"/>
      <c r="K742" s="8"/>
      <c r="L742" s="8"/>
      <c r="M742" s="8"/>
      <c r="N742" s="8"/>
      <c r="O742" s="8"/>
      <c r="P742" s="8"/>
      <c r="Q742" s="8"/>
      <c r="R742" s="8"/>
      <c r="S742" s="8"/>
      <c r="T742" s="8"/>
      <c r="U742" s="8"/>
      <c r="V742" s="8"/>
      <c r="W742" s="8"/>
      <c r="X742" s="8"/>
      <c r="Y742" s="8"/>
    </row>
    <row r="743" spans="1:25" x14ac:dyDescent="0.2">
      <c r="A743" s="49"/>
      <c r="B743" s="9"/>
      <c r="C743" s="8"/>
      <c r="D743" s="8"/>
      <c r="E743" s="8"/>
      <c r="F743" s="8"/>
      <c r="G743" s="8"/>
      <c r="H743" s="8"/>
      <c r="I743" s="8"/>
      <c r="J743" s="8"/>
      <c r="K743" s="8"/>
      <c r="L743" s="8"/>
      <c r="M743" s="8"/>
      <c r="N743" s="8"/>
      <c r="O743" s="8"/>
      <c r="P743" s="8"/>
      <c r="Q743" s="8"/>
      <c r="R743" s="8"/>
      <c r="S743" s="8"/>
      <c r="T743" s="8"/>
      <c r="U743" s="8"/>
      <c r="V743" s="8"/>
      <c r="W743" s="8"/>
      <c r="X743" s="8"/>
      <c r="Y743" s="8"/>
    </row>
    <row r="744" spans="1:25" x14ac:dyDescent="0.2">
      <c r="A744" s="49"/>
      <c r="B744" s="9"/>
      <c r="C744" s="8"/>
      <c r="D744" s="8"/>
      <c r="E744" s="8"/>
      <c r="F744" s="8"/>
      <c r="G744" s="8"/>
      <c r="H744" s="8"/>
      <c r="I744" s="8"/>
      <c r="J744" s="8"/>
      <c r="K744" s="8"/>
      <c r="L744" s="8"/>
      <c r="M744" s="8"/>
      <c r="N744" s="8"/>
      <c r="O744" s="8"/>
      <c r="P744" s="8"/>
      <c r="Q744" s="8"/>
      <c r="R744" s="8"/>
      <c r="S744" s="8"/>
      <c r="T744" s="8"/>
      <c r="U744" s="8"/>
      <c r="V744" s="8"/>
      <c r="W744" s="8"/>
      <c r="X744" s="8"/>
      <c r="Y744" s="8"/>
    </row>
    <row r="745" spans="1:25" x14ac:dyDescent="0.2">
      <c r="A745" s="49"/>
      <c r="B745" s="9"/>
      <c r="C745" s="8"/>
      <c r="D745" s="8"/>
      <c r="E745" s="8"/>
      <c r="F745" s="8"/>
      <c r="G745" s="8"/>
      <c r="H745" s="8"/>
      <c r="I745" s="8"/>
      <c r="J745" s="8"/>
      <c r="K745" s="8"/>
      <c r="L745" s="8"/>
      <c r="M745" s="8"/>
      <c r="N745" s="8"/>
      <c r="O745" s="8"/>
      <c r="P745" s="8"/>
      <c r="Q745" s="8"/>
      <c r="R745" s="8"/>
      <c r="S745" s="8"/>
      <c r="T745" s="8"/>
      <c r="U745" s="8"/>
      <c r="V745" s="8"/>
      <c r="W745" s="8"/>
      <c r="X745" s="8"/>
      <c r="Y745" s="8"/>
    </row>
    <row r="746" spans="1:25" x14ac:dyDescent="0.2">
      <c r="A746" s="49"/>
      <c r="B746" s="9"/>
      <c r="C746" s="8"/>
      <c r="D746" s="8"/>
      <c r="E746" s="8"/>
      <c r="F746" s="8"/>
      <c r="G746" s="8"/>
      <c r="H746" s="8"/>
      <c r="I746" s="8"/>
      <c r="J746" s="8"/>
      <c r="K746" s="8"/>
      <c r="L746" s="8"/>
      <c r="M746" s="8"/>
      <c r="N746" s="8"/>
      <c r="O746" s="8"/>
      <c r="P746" s="8"/>
      <c r="Q746" s="8"/>
      <c r="R746" s="8"/>
      <c r="S746" s="8"/>
      <c r="T746" s="8"/>
      <c r="U746" s="8"/>
      <c r="V746" s="8"/>
      <c r="W746" s="8"/>
      <c r="X746" s="8"/>
      <c r="Y746" s="8"/>
    </row>
    <row r="747" spans="1:25" x14ac:dyDescent="0.2">
      <c r="A747" s="49"/>
      <c r="B747" s="9"/>
      <c r="C747" s="8"/>
      <c r="D747" s="8"/>
      <c r="E747" s="8"/>
      <c r="F747" s="8"/>
      <c r="G747" s="8"/>
      <c r="H747" s="8"/>
      <c r="I747" s="8"/>
      <c r="J747" s="8"/>
      <c r="K747" s="8"/>
      <c r="L747" s="8"/>
      <c r="M747" s="8"/>
      <c r="N747" s="8"/>
      <c r="O747" s="8"/>
      <c r="P747" s="8"/>
      <c r="Q747" s="8"/>
      <c r="R747" s="8"/>
      <c r="S747" s="8"/>
      <c r="T747" s="8"/>
      <c r="U747" s="8"/>
      <c r="V747" s="8"/>
      <c r="W747" s="8"/>
      <c r="X747" s="8"/>
      <c r="Y747" s="8"/>
    </row>
    <row r="748" spans="1:25" x14ac:dyDescent="0.2">
      <c r="A748" s="49"/>
      <c r="B748" s="9"/>
      <c r="C748" s="8"/>
      <c r="D748" s="8"/>
      <c r="E748" s="8"/>
      <c r="F748" s="8"/>
      <c r="G748" s="8"/>
      <c r="H748" s="8"/>
      <c r="I748" s="8"/>
      <c r="J748" s="8"/>
      <c r="K748" s="8"/>
      <c r="L748" s="8"/>
      <c r="M748" s="8"/>
      <c r="N748" s="8"/>
      <c r="O748" s="8"/>
      <c r="P748" s="8"/>
      <c r="Q748" s="8"/>
      <c r="R748" s="8"/>
      <c r="S748" s="8"/>
      <c r="T748" s="8"/>
      <c r="U748" s="8"/>
      <c r="V748" s="8"/>
      <c r="W748" s="8"/>
      <c r="X748" s="8"/>
      <c r="Y748" s="8"/>
    </row>
    <row r="749" spans="1:25" x14ac:dyDescent="0.2">
      <c r="A749" s="49"/>
      <c r="B749" s="9"/>
      <c r="C749" s="8"/>
      <c r="D749" s="8"/>
      <c r="E749" s="8"/>
      <c r="F749" s="8"/>
      <c r="G749" s="8"/>
      <c r="H749" s="8"/>
      <c r="I749" s="8"/>
      <c r="J749" s="8"/>
      <c r="K749" s="8"/>
      <c r="L749" s="8"/>
      <c r="M749" s="8"/>
      <c r="N749" s="8"/>
      <c r="O749" s="8"/>
      <c r="P749" s="8"/>
      <c r="Q749" s="8"/>
      <c r="R749" s="8"/>
      <c r="S749" s="8"/>
      <c r="T749" s="8"/>
      <c r="U749" s="8"/>
      <c r="V749" s="8"/>
      <c r="W749" s="8"/>
      <c r="X749" s="8"/>
      <c r="Y749" s="8"/>
    </row>
    <row r="750" spans="1:25" x14ac:dyDescent="0.2">
      <c r="A750" s="49"/>
      <c r="B750" s="9"/>
      <c r="C750" s="8"/>
      <c r="D750" s="8"/>
      <c r="E750" s="8"/>
      <c r="F750" s="8"/>
      <c r="G750" s="8"/>
      <c r="H750" s="8"/>
      <c r="I750" s="8"/>
      <c r="J750" s="8"/>
      <c r="K750" s="8"/>
      <c r="L750" s="8"/>
      <c r="M750" s="8"/>
      <c r="N750" s="8"/>
      <c r="O750" s="8"/>
      <c r="P750" s="8"/>
      <c r="Q750" s="8"/>
      <c r="R750" s="8"/>
      <c r="S750" s="8"/>
      <c r="T750" s="8"/>
      <c r="U750" s="8"/>
      <c r="V750" s="8"/>
      <c r="W750" s="8"/>
      <c r="X750" s="8"/>
      <c r="Y750" s="8"/>
    </row>
    <row r="751" spans="1:25" x14ac:dyDescent="0.2">
      <c r="A751" s="49"/>
      <c r="B751" s="9"/>
      <c r="C751" s="8"/>
      <c r="D751" s="8"/>
      <c r="E751" s="8"/>
      <c r="F751" s="8"/>
      <c r="G751" s="8"/>
      <c r="H751" s="8"/>
      <c r="I751" s="8"/>
      <c r="J751" s="8"/>
      <c r="K751" s="8"/>
      <c r="L751" s="8"/>
      <c r="M751" s="8"/>
      <c r="N751" s="8"/>
      <c r="O751" s="8"/>
      <c r="P751" s="8"/>
      <c r="Q751" s="8"/>
      <c r="R751" s="8"/>
      <c r="S751" s="8"/>
      <c r="T751" s="8"/>
      <c r="U751" s="8"/>
      <c r="V751" s="8"/>
      <c r="W751" s="8"/>
      <c r="X751" s="8"/>
      <c r="Y751" s="8"/>
    </row>
    <row r="752" spans="1:25" x14ac:dyDescent="0.2">
      <c r="A752" s="49"/>
      <c r="B752" s="9"/>
      <c r="C752" s="8"/>
      <c r="D752" s="8"/>
      <c r="E752" s="8"/>
      <c r="F752" s="8"/>
      <c r="G752" s="8"/>
      <c r="H752" s="8"/>
      <c r="I752" s="8"/>
      <c r="J752" s="8"/>
      <c r="K752" s="8"/>
      <c r="L752" s="8"/>
      <c r="M752" s="8"/>
      <c r="N752" s="8"/>
      <c r="O752" s="8"/>
      <c r="P752" s="8"/>
      <c r="Q752" s="8"/>
      <c r="R752" s="8"/>
      <c r="S752" s="8"/>
      <c r="T752" s="8"/>
      <c r="U752" s="8"/>
      <c r="V752" s="8"/>
      <c r="W752" s="8"/>
      <c r="X752" s="8"/>
      <c r="Y752" s="8"/>
    </row>
    <row r="753" spans="1:25" x14ac:dyDescent="0.2">
      <c r="A753" s="49"/>
      <c r="B753" s="9"/>
      <c r="C753" s="8"/>
      <c r="D753" s="8"/>
      <c r="E753" s="8"/>
      <c r="F753" s="8"/>
      <c r="G753" s="8"/>
      <c r="H753" s="8"/>
      <c r="I753" s="8"/>
      <c r="J753" s="8"/>
      <c r="K753" s="8"/>
      <c r="L753" s="8"/>
      <c r="M753" s="8"/>
      <c r="N753" s="8"/>
      <c r="O753" s="8"/>
      <c r="P753" s="8"/>
      <c r="Q753" s="8"/>
      <c r="R753" s="8"/>
      <c r="S753" s="8"/>
      <c r="T753" s="8"/>
      <c r="U753" s="8"/>
      <c r="V753" s="8"/>
      <c r="W753" s="8"/>
      <c r="X753" s="8"/>
      <c r="Y753" s="8"/>
    </row>
    <row r="754" spans="1:25" x14ac:dyDescent="0.2">
      <c r="A754" s="49"/>
      <c r="B754" s="9"/>
      <c r="C754" s="8"/>
      <c r="D754" s="8"/>
      <c r="E754" s="8"/>
      <c r="F754" s="8"/>
      <c r="G754" s="8"/>
      <c r="H754" s="8"/>
      <c r="I754" s="8"/>
      <c r="J754" s="8"/>
      <c r="K754" s="8"/>
      <c r="L754" s="8"/>
      <c r="M754" s="8"/>
      <c r="N754" s="8"/>
      <c r="O754" s="8"/>
      <c r="P754" s="8"/>
      <c r="Q754" s="8"/>
      <c r="R754" s="8"/>
      <c r="S754" s="8"/>
      <c r="T754" s="8"/>
      <c r="U754" s="8"/>
      <c r="V754" s="8"/>
      <c r="W754" s="8"/>
      <c r="X754" s="8"/>
      <c r="Y754" s="8"/>
    </row>
    <row r="755" spans="1:25" x14ac:dyDescent="0.2">
      <c r="A755" s="49"/>
      <c r="B755" s="9"/>
      <c r="C755" s="8"/>
      <c r="D755" s="8"/>
      <c r="E755" s="8"/>
      <c r="F755" s="8"/>
      <c r="G755" s="8"/>
      <c r="H755" s="8"/>
      <c r="I755" s="8"/>
      <c r="J755" s="8"/>
      <c r="K755" s="8"/>
      <c r="L755" s="8"/>
      <c r="M755" s="8"/>
      <c r="N755" s="8"/>
      <c r="O755" s="8"/>
      <c r="P755" s="8"/>
      <c r="Q755" s="8"/>
      <c r="R755" s="8"/>
      <c r="S755" s="8"/>
      <c r="T755" s="8"/>
      <c r="U755" s="8"/>
      <c r="V755" s="8"/>
      <c r="W755" s="8"/>
      <c r="X755" s="8"/>
      <c r="Y755" s="8"/>
    </row>
    <row r="756" spans="1:25" x14ac:dyDescent="0.2">
      <c r="A756" s="49"/>
      <c r="B756" s="9"/>
      <c r="C756" s="8"/>
      <c r="D756" s="8"/>
      <c r="E756" s="8"/>
      <c r="F756" s="8"/>
      <c r="G756" s="8"/>
      <c r="H756" s="8"/>
      <c r="I756" s="8"/>
      <c r="J756" s="8"/>
      <c r="K756" s="8"/>
      <c r="L756" s="8"/>
      <c r="M756" s="8"/>
      <c r="N756" s="8"/>
      <c r="O756" s="8"/>
      <c r="P756" s="8"/>
      <c r="Q756" s="8"/>
      <c r="R756" s="8"/>
      <c r="S756" s="8"/>
      <c r="T756" s="8"/>
      <c r="U756" s="8"/>
      <c r="V756" s="8"/>
      <c r="W756" s="8"/>
      <c r="X756" s="8"/>
      <c r="Y756" s="8"/>
    </row>
    <row r="757" spans="1:25" x14ac:dyDescent="0.2">
      <c r="A757" s="49"/>
      <c r="B757" s="9"/>
      <c r="C757" s="8"/>
      <c r="D757" s="8"/>
      <c r="E757" s="8"/>
      <c r="F757" s="8"/>
      <c r="G757" s="8"/>
      <c r="H757" s="8"/>
      <c r="I757" s="8"/>
      <c r="J757" s="8"/>
      <c r="K757" s="8"/>
      <c r="L757" s="8"/>
      <c r="M757" s="8"/>
      <c r="N757" s="8"/>
      <c r="O757" s="8"/>
      <c r="P757" s="8"/>
      <c r="Q757" s="8"/>
      <c r="R757" s="8"/>
      <c r="S757" s="8"/>
      <c r="T757" s="8"/>
      <c r="U757" s="8"/>
      <c r="V757" s="8"/>
      <c r="W757" s="8"/>
      <c r="X757" s="8"/>
      <c r="Y757" s="8"/>
    </row>
    <row r="758" spans="1:25" x14ac:dyDescent="0.2">
      <c r="A758" s="49"/>
      <c r="B758" s="9"/>
      <c r="C758" s="8"/>
      <c r="D758" s="8"/>
      <c r="E758" s="8"/>
      <c r="F758" s="8"/>
      <c r="G758" s="8"/>
      <c r="H758" s="8"/>
      <c r="I758" s="8"/>
      <c r="J758" s="8"/>
      <c r="K758" s="8"/>
      <c r="L758" s="8"/>
      <c r="M758" s="8"/>
      <c r="N758" s="8"/>
      <c r="O758" s="8"/>
      <c r="P758" s="8"/>
      <c r="Q758" s="8"/>
      <c r="R758" s="8"/>
      <c r="S758" s="8"/>
      <c r="T758" s="8"/>
      <c r="U758" s="8"/>
      <c r="V758" s="8"/>
      <c r="W758" s="8"/>
      <c r="X758" s="8"/>
      <c r="Y758" s="8"/>
    </row>
    <row r="759" spans="1:25" x14ac:dyDescent="0.2">
      <c r="A759" s="49"/>
      <c r="B759" s="9"/>
      <c r="C759" s="8"/>
      <c r="D759" s="8"/>
      <c r="E759" s="8"/>
      <c r="F759" s="8"/>
      <c r="G759" s="8"/>
      <c r="H759" s="8"/>
      <c r="I759" s="8"/>
      <c r="J759" s="8"/>
      <c r="K759" s="8"/>
      <c r="L759" s="8"/>
      <c r="M759" s="8"/>
      <c r="N759" s="8"/>
      <c r="O759" s="8"/>
      <c r="P759" s="8"/>
      <c r="Q759" s="8"/>
      <c r="R759" s="8"/>
      <c r="S759" s="8"/>
      <c r="T759" s="8"/>
      <c r="U759" s="8"/>
      <c r="V759" s="8"/>
      <c r="W759" s="8"/>
      <c r="X759" s="8"/>
      <c r="Y759" s="8"/>
    </row>
    <row r="760" spans="1:25" x14ac:dyDescent="0.2">
      <c r="A760" s="49"/>
      <c r="B760" s="9"/>
      <c r="C760" s="8"/>
      <c r="D760" s="8"/>
      <c r="E760" s="8"/>
      <c r="F760" s="8"/>
      <c r="G760" s="8"/>
      <c r="H760" s="8"/>
      <c r="I760" s="8"/>
      <c r="J760" s="8"/>
      <c r="K760" s="8"/>
      <c r="L760" s="8"/>
      <c r="M760" s="8"/>
      <c r="N760" s="8"/>
      <c r="O760" s="8"/>
      <c r="P760" s="8"/>
      <c r="Q760" s="8"/>
      <c r="R760" s="8"/>
      <c r="S760" s="8"/>
      <c r="T760" s="8"/>
      <c r="U760" s="8"/>
      <c r="V760" s="8"/>
      <c r="W760" s="8"/>
      <c r="X760" s="8"/>
      <c r="Y760" s="8"/>
    </row>
    <row r="761" spans="1:25" x14ac:dyDescent="0.2">
      <c r="A761" s="49"/>
      <c r="B761" s="9"/>
      <c r="C761" s="8"/>
      <c r="D761" s="8"/>
      <c r="E761" s="8"/>
      <c r="F761" s="8"/>
      <c r="G761" s="8"/>
      <c r="H761" s="8"/>
      <c r="I761" s="8"/>
      <c r="J761" s="8"/>
      <c r="K761" s="8"/>
      <c r="L761" s="8"/>
      <c r="M761" s="8"/>
      <c r="N761" s="8"/>
      <c r="O761" s="8"/>
      <c r="P761" s="8"/>
      <c r="Q761" s="8"/>
      <c r="R761" s="8"/>
      <c r="S761" s="8"/>
      <c r="T761" s="8"/>
      <c r="U761" s="8"/>
      <c r="V761" s="8"/>
      <c r="W761" s="8"/>
      <c r="X761" s="8"/>
      <c r="Y761" s="8"/>
    </row>
    <row r="762" spans="1:25" x14ac:dyDescent="0.2">
      <c r="A762" s="49"/>
      <c r="B762" s="9"/>
      <c r="C762" s="8"/>
      <c r="D762" s="8"/>
      <c r="E762" s="8"/>
      <c r="F762" s="8"/>
      <c r="G762" s="8"/>
      <c r="H762" s="8"/>
      <c r="I762" s="8"/>
      <c r="J762" s="8"/>
      <c r="K762" s="8"/>
      <c r="L762" s="8"/>
      <c r="M762" s="8"/>
      <c r="N762" s="8"/>
      <c r="O762" s="8"/>
      <c r="P762" s="8"/>
      <c r="Q762" s="8"/>
      <c r="R762" s="8"/>
      <c r="S762" s="8"/>
      <c r="T762" s="8"/>
      <c r="U762" s="8"/>
      <c r="V762" s="8"/>
      <c r="W762" s="8"/>
      <c r="X762" s="8"/>
      <c r="Y762" s="8"/>
    </row>
    <row r="763" spans="1:25" x14ac:dyDescent="0.2">
      <c r="A763" s="49"/>
      <c r="B763" s="9"/>
      <c r="C763" s="8"/>
      <c r="D763" s="8"/>
      <c r="E763" s="8"/>
      <c r="F763" s="8"/>
      <c r="G763" s="8"/>
      <c r="H763" s="8"/>
      <c r="I763" s="8"/>
      <c r="J763" s="8"/>
      <c r="K763" s="8"/>
      <c r="L763" s="8"/>
      <c r="M763" s="8"/>
      <c r="N763" s="8"/>
      <c r="O763" s="8"/>
      <c r="P763" s="8"/>
      <c r="Q763" s="8"/>
      <c r="R763" s="8"/>
      <c r="S763" s="8"/>
      <c r="T763" s="8"/>
      <c r="U763" s="8"/>
      <c r="V763" s="8"/>
      <c r="W763" s="8"/>
      <c r="X763" s="8"/>
      <c r="Y763" s="8"/>
    </row>
    <row r="764" spans="1:25" x14ac:dyDescent="0.2">
      <c r="A764" s="49"/>
      <c r="B764" s="9"/>
      <c r="C764" s="8"/>
      <c r="D764" s="8"/>
      <c r="E764" s="8"/>
      <c r="F764" s="8"/>
      <c r="G764" s="8"/>
      <c r="H764" s="8"/>
      <c r="I764" s="8"/>
      <c r="J764" s="8"/>
      <c r="K764" s="8"/>
      <c r="L764" s="8"/>
      <c r="M764" s="8"/>
      <c r="N764" s="8"/>
      <c r="O764" s="8"/>
      <c r="P764" s="8"/>
      <c r="Q764" s="8"/>
      <c r="R764" s="8"/>
      <c r="S764" s="8"/>
      <c r="T764" s="8"/>
      <c r="U764" s="8"/>
      <c r="V764" s="8"/>
      <c r="W764" s="8"/>
      <c r="X764" s="8"/>
      <c r="Y764" s="8"/>
    </row>
    <row r="765" spans="1:25" x14ac:dyDescent="0.2">
      <c r="A765" s="49"/>
      <c r="B765" s="9"/>
      <c r="C765" s="8"/>
      <c r="D765" s="8"/>
      <c r="E765" s="8"/>
      <c r="F765" s="8"/>
      <c r="G765" s="8"/>
      <c r="H765" s="8"/>
      <c r="I765" s="8"/>
      <c r="J765" s="8"/>
      <c r="K765" s="8"/>
      <c r="L765" s="8"/>
      <c r="M765" s="8"/>
      <c r="N765" s="8"/>
      <c r="O765" s="8"/>
      <c r="P765" s="8"/>
      <c r="Q765" s="8"/>
      <c r="R765" s="8"/>
      <c r="S765" s="8"/>
      <c r="T765" s="8"/>
      <c r="U765" s="8"/>
      <c r="V765" s="8"/>
      <c r="W765" s="8"/>
      <c r="X765" s="8"/>
      <c r="Y765" s="8"/>
    </row>
    <row r="766" spans="1:25" x14ac:dyDescent="0.2">
      <c r="A766" s="49"/>
      <c r="B766" s="9"/>
      <c r="C766" s="8"/>
      <c r="D766" s="8"/>
      <c r="E766" s="8"/>
      <c r="F766" s="8"/>
      <c r="G766" s="8"/>
      <c r="H766" s="8"/>
      <c r="I766" s="8"/>
      <c r="J766" s="8"/>
      <c r="K766" s="8"/>
      <c r="L766" s="8"/>
      <c r="M766" s="8"/>
      <c r="N766" s="8"/>
      <c r="O766" s="8"/>
      <c r="P766" s="8"/>
      <c r="Q766" s="8"/>
      <c r="R766" s="8"/>
      <c r="S766" s="8"/>
      <c r="T766" s="8"/>
      <c r="U766" s="8"/>
      <c r="V766" s="8"/>
      <c r="W766" s="8"/>
      <c r="X766" s="8"/>
      <c r="Y766" s="8"/>
    </row>
    <row r="767" spans="1:25" x14ac:dyDescent="0.2">
      <c r="A767" s="49"/>
      <c r="B767" s="9"/>
      <c r="C767" s="8"/>
      <c r="D767" s="8"/>
      <c r="E767" s="8"/>
      <c r="F767" s="8"/>
      <c r="G767" s="8"/>
      <c r="H767" s="8"/>
      <c r="I767" s="8"/>
      <c r="J767" s="8"/>
      <c r="K767" s="8"/>
      <c r="L767" s="8"/>
      <c r="M767" s="8"/>
      <c r="N767" s="8"/>
      <c r="O767" s="8"/>
      <c r="P767" s="8"/>
      <c r="Q767" s="8"/>
      <c r="R767" s="8"/>
      <c r="S767" s="8"/>
      <c r="T767" s="8"/>
      <c r="U767" s="8"/>
      <c r="V767" s="8"/>
      <c r="W767" s="8"/>
      <c r="X767" s="8"/>
      <c r="Y767" s="8"/>
    </row>
    <row r="768" spans="1:25" x14ac:dyDescent="0.2">
      <c r="A768" s="49"/>
      <c r="B768" s="9"/>
      <c r="C768" s="8"/>
      <c r="D768" s="8"/>
      <c r="E768" s="8"/>
      <c r="F768" s="8"/>
      <c r="G768" s="8"/>
      <c r="H768" s="8"/>
      <c r="I768" s="8"/>
      <c r="J768" s="8"/>
      <c r="K768" s="8"/>
      <c r="L768" s="8"/>
      <c r="M768" s="8"/>
      <c r="N768" s="8"/>
      <c r="O768" s="8"/>
      <c r="P768" s="8"/>
      <c r="Q768" s="8"/>
      <c r="R768" s="8"/>
      <c r="S768" s="8"/>
      <c r="T768" s="8"/>
      <c r="U768" s="8"/>
      <c r="V768" s="8"/>
      <c r="W768" s="8"/>
      <c r="X768" s="8"/>
      <c r="Y768" s="8"/>
    </row>
    <row r="769" spans="1:25" x14ac:dyDescent="0.2">
      <c r="A769" s="49"/>
      <c r="B769" s="9"/>
      <c r="C769" s="8"/>
      <c r="D769" s="8"/>
      <c r="E769" s="8"/>
      <c r="F769" s="8"/>
      <c r="G769" s="8"/>
      <c r="H769" s="8"/>
      <c r="I769" s="8"/>
      <c r="J769" s="8"/>
      <c r="K769" s="8"/>
      <c r="L769" s="8"/>
      <c r="M769" s="8"/>
      <c r="N769" s="8"/>
      <c r="O769" s="8"/>
      <c r="P769" s="8"/>
      <c r="Q769" s="8"/>
      <c r="R769" s="8"/>
      <c r="S769" s="8"/>
      <c r="T769" s="8"/>
      <c r="U769" s="8"/>
      <c r="V769" s="8"/>
      <c r="W769" s="8"/>
      <c r="X769" s="8"/>
      <c r="Y769" s="8"/>
    </row>
    <row r="770" spans="1:25" x14ac:dyDescent="0.2">
      <c r="A770" s="49"/>
      <c r="B770" s="9"/>
      <c r="C770" s="8"/>
      <c r="D770" s="8"/>
      <c r="E770" s="8"/>
      <c r="F770" s="8"/>
      <c r="G770" s="8"/>
      <c r="H770" s="8"/>
      <c r="I770" s="8"/>
      <c r="J770" s="8"/>
      <c r="K770" s="8"/>
      <c r="L770" s="8"/>
      <c r="M770" s="8"/>
      <c r="N770" s="8"/>
      <c r="O770" s="8"/>
      <c r="P770" s="8"/>
      <c r="Q770" s="8"/>
      <c r="R770" s="8"/>
      <c r="S770" s="8"/>
      <c r="T770" s="8"/>
      <c r="U770" s="8"/>
      <c r="V770" s="8"/>
      <c r="W770" s="8"/>
      <c r="X770" s="8"/>
      <c r="Y770" s="8"/>
    </row>
    <row r="771" spans="1:25" x14ac:dyDescent="0.2">
      <c r="A771" s="49"/>
      <c r="B771" s="9"/>
      <c r="C771" s="8"/>
      <c r="D771" s="8"/>
      <c r="E771" s="8"/>
      <c r="F771" s="8"/>
      <c r="G771" s="8"/>
      <c r="H771" s="8"/>
      <c r="I771" s="8"/>
      <c r="J771" s="8"/>
      <c r="K771" s="8"/>
      <c r="L771" s="8"/>
      <c r="M771" s="8"/>
      <c r="N771" s="8"/>
      <c r="O771" s="8"/>
      <c r="P771" s="8"/>
      <c r="Q771" s="8"/>
      <c r="R771" s="8"/>
      <c r="S771" s="8"/>
      <c r="T771" s="8"/>
      <c r="U771" s="8"/>
      <c r="V771" s="8"/>
      <c r="W771" s="8"/>
      <c r="X771" s="8"/>
      <c r="Y771" s="8"/>
    </row>
    <row r="772" spans="1:25" x14ac:dyDescent="0.2">
      <c r="A772" s="49"/>
      <c r="B772" s="9"/>
      <c r="C772" s="8"/>
      <c r="D772" s="8"/>
      <c r="E772" s="8"/>
      <c r="F772" s="8"/>
      <c r="G772" s="8"/>
      <c r="H772" s="8"/>
      <c r="I772" s="8"/>
      <c r="J772" s="8"/>
      <c r="K772" s="8"/>
      <c r="L772" s="8"/>
      <c r="M772" s="8"/>
      <c r="N772" s="8"/>
      <c r="O772" s="8"/>
      <c r="P772" s="8"/>
      <c r="Q772" s="8"/>
      <c r="R772" s="8"/>
      <c r="S772" s="8"/>
      <c r="T772" s="8"/>
      <c r="U772" s="8"/>
      <c r="V772" s="8"/>
      <c r="W772" s="8"/>
      <c r="X772" s="8"/>
      <c r="Y772" s="8"/>
    </row>
    <row r="773" spans="1:25" x14ac:dyDescent="0.2">
      <c r="A773" s="49"/>
      <c r="B773" s="9"/>
      <c r="C773" s="8"/>
      <c r="D773" s="8"/>
      <c r="E773" s="8"/>
      <c r="F773" s="8"/>
      <c r="G773" s="8"/>
      <c r="H773" s="8"/>
      <c r="I773" s="8"/>
      <c r="J773" s="8"/>
      <c r="K773" s="8"/>
      <c r="L773" s="8"/>
      <c r="M773" s="8"/>
      <c r="N773" s="8"/>
      <c r="O773" s="8"/>
      <c r="P773" s="8"/>
      <c r="Q773" s="8"/>
      <c r="R773" s="8"/>
      <c r="S773" s="8"/>
      <c r="T773" s="8"/>
      <c r="U773" s="8"/>
      <c r="V773" s="8"/>
      <c r="W773" s="8"/>
      <c r="X773" s="8"/>
      <c r="Y773" s="8"/>
    </row>
    <row r="774" spans="1:25" x14ac:dyDescent="0.2">
      <c r="A774" s="49"/>
      <c r="B774" s="9"/>
      <c r="C774" s="8"/>
      <c r="D774" s="8"/>
      <c r="E774" s="8"/>
      <c r="F774" s="8"/>
      <c r="G774" s="8"/>
      <c r="H774" s="8"/>
      <c r="I774" s="8"/>
      <c r="J774" s="8"/>
      <c r="K774" s="8"/>
      <c r="L774" s="8"/>
      <c r="M774" s="8"/>
      <c r="N774" s="8"/>
      <c r="O774" s="8"/>
      <c r="P774" s="8"/>
      <c r="Q774" s="8"/>
      <c r="R774" s="8"/>
      <c r="S774" s="8"/>
      <c r="T774" s="8"/>
      <c r="U774" s="8"/>
      <c r="V774" s="8"/>
      <c r="W774" s="8"/>
      <c r="X774" s="8"/>
      <c r="Y774" s="8"/>
    </row>
    <row r="775" spans="1:25" x14ac:dyDescent="0.2">
      <c r="A775" s="49"/>
      <c r="B775" s="9"/>
      <c r="C775" s="8"/>
      <c r="D775" s="8"/>
      <c r="E775" s="8"/>
      <c r="F775" s="8"/>
      <c r="G775" s="8"/>
      <c r="H775" s="8"/>
      <c r="I775" s="8"/>
      <c r="J775" s="8"/>
      <c r="K775" s="8"/>
      <c r="L775" s="8"/>
      <c r="M775" s="8"/>
      <c r="N775" s="8"/>
      <c r="O775" s="8"/>
      <c r="P775" s="8"/>
      <c r="Q775" s="8"/>
      <c r="R775" s="8"/>
      <c r="S775" s="8"/>
      <c r="T775" s="8"/>
      <c r="U775" s="8"/>
      <c r="V775" s="8"/>
      <c r="W775" s="8"/>
      <c r="X775" s="8"/>
      <c r="Y775" s="8"/>
    </row>
    <row r="776" spans="1:25" x14ac:dyDescent="0.2">
      <c r="A776" s="49"/>
      <c r="B776" s="9"/>
      <c r="C776" s="8"/>
      <c r="D776" s="8"/>
      <c r="E776" s="8"/>
      <c r="F776" s="8"/>
      <c r="G776" s="8"/>
      <c r="H776" s="8"/>
      <c r="I776" s="8"/>
      <c r="J776" s="8"/>
      <c r="K776" s="8"/>
      <c r="L776" s="8"/>
      <c r="M776" s="8"/>
      <c r="N776" s="8"/>
      <c r="O776" s="8"/>
      <c r="P776" s="8"/>
      <c r="Q776" s="8"/>
      <c r="R776" s="8"/>
      <c r="S776" s="8"/>
      <c r="T776" s="8"/>
      <c r="U776" s="8"/>
      <c r="V776" s="8"/>
      <c r="W776" s="8"/>
      <c r="X776" s="8"/>
      <c r="Y776" s="8"/>
    </row>
    <row r="777" spans="1:25" x14ac:dyDescent="0.2">
      <c r="A777" s="49"/>
      <c r="B777" s="9"/>
      <c r="C777" s="8"/>
      <c r="D777" s="8"/>
      <c r="E777" s="8"/>
      <c r="F777" s="8"/>
      <c r="G777" s="8"/>
      <c r="H777" s="8"/>
      <c r="I777" s="8"/>
      <c r="J777" s="8"/>
      <c r="K777" s="8"/>
      <c r="L777" s="8"/>
      <c r="M777" s="8"/>
      <c r="N777" s="8"/>
      <c r="O777" s="8"/>
      <c r="P777" s="8"/>
      <c r="Q777" s="8"/>
      <c r="R777" s="8"/>
      <c r="S777" s="8"/>
      <c r="T777" s="8"/>
      <c r="U777" s="8"/>
      <c r="V777" s="8"/>
      <c r="W777" s="8"/>
      <c r="X777" s="8"/>
      <c r="Y777" s="8"/>
    </row>
    <row r="778" spans="1:25" x14ac:dyDescent="0.2">
      <c r="A778" s="49"/>
      <c r="B778" s="9"/>
      <c r="C778" s="8"/>
      <c r="D778" s="8"/>
      <c r="E778" s="8"/>
      <c r="F778" s="8"/>
      <c r="G778" s="8"/>
      <c r="H778" s="8"/>
      <c r="I778" s="8"/>
      <c r="J778" s="8"/>
      <c r="K778" s="8"/>
      <c r="L778" s="8"/>
      <c r="M778" s="8"/>
      <c r="N778" s="8"/>
      <c r="O778" s="8"/>
      <c r="P778" s="8"/>
      <c r="Q778" s="8"/>
      <c r="R778" s="8"/>
      <c r="S778" s="8"/>
      <c r="T778" s="8"/>
      <c r="U778" s="8"/>
      <c r="V778" s="8"/>
      <c r="W778" s="8"/>
      <c r="X778" s="8"/>
      <c r="Y778" s="8"/>
    </row>
    <row r="779" spans="1:25" x14ac:dyDescent="0.2">
      <c r="A779" s="49"/>
      <c r="B779" s="9"/>
      <c r="C779" s="8"/>
      <c r="D779" s="8"/>
      <c r="E779" s="8"/>
      <c r="F779" s="8"/>
      <c r="G779" s="8"/>
      <c r="H779" s="8"/>
      <c r="I779" s="8"/>
      <c r="J779" s="8"/>
      <c r="K779" s="8"/>
      <c r="L779" s="8"/>
      <c r="M779" s="8"/>
      <c r="N779" s="8"/>
      <c r="O779" s="8"/>
      <c r="P779" s="8"/>
      <c r="Q779" s="8"/>
      <c r="R779" s="8"/>
      <c r="S779" s="8"/>
      <c r="T779" s="8"/>
      <c r="U779" s="8"/>
      <c r="V779" s="8"/>
      <c r="W779" s="8"/>
      <c r="X779" s="8"/>
      <c r="Y779" s="8"/>
    </row>
    <row r="780" spans="1:25" x14ac:dyDescent="0.2">
      <c r="A780" s="49"/>
      <c r="B780" s="9"/>
      <c r="C780" s="8"/>
      <c r="D780" s="8"/>
      <c r="E780" s="8"/>
      <c r="F780" s="8"/>
      <c r="G780" s="8"/>
      <c r="H780" s="8"/>
      <c r="I780" s="8"/>
      <c r="J780" s="8"/>
      <c r="K780" s="8"/>
      <c r="L780" s="8"/>
      <c r="M780" s="8"/>
      <c r="N780" s="8"/>
      <c r="O780" s="8"/>
      <c r="P780" s="8"/>
      <c r="Q780" s="8"/>
      <c r="R780" s="8"/>
      <c r="S780" s="8"/>
      <c r="T780" s="8"/>
      <c r="U780" s="8"/>
      <c r="V780" s="8"/>
      <c r="W780" s="8"/>
      <c r="X780" s="8"/>
      <c r="Y780" s="8"/>
    </row>
    <row r="781" spans="1:25" x14ac:dyDescent="0.2">
      <c r="A781" s="49"/>
      <c r="B781" s="9"/>
      <c r="C781" s="8"/>
      <c r="D781" s="8"/>
      <c r="E781" s="8"/>
      <c r="F781" s="8"/>
      <c r="G781" s="8"/>
      <c r="H781" s="8"/>
      <c r="I781" s="8"/>
      <c r="J781" s="8"/>
      <c r="K781" s="8"/>
      <c r="L781" s="8"/>
      <c r="M781" s="8"/>
      <c r="N781" s="8"/>
      <c r="O781" s="8"/>
      <c r="P781" s="8"/>
      <c r="Q781" s="8"/>
      <c r="R781" s="8"/>
      <c r="S781" s="8"/>
      <c r="T781" s="8"/>
      <c r="U781" s="8"/>
      <c r="V781" s="8"/>
      <c r="W781" s="8"/>
      <c r="X781" s="8"/>
      <c r="Y781" s="8"/>
    </row>
    <row r="782" spans="1:25" x14ac:dyDescent="0.2">
      <c r="A782" s="49"/>
      <c r="B782" s="9"/>
      <c r="C782" s="8"/>
      <c r="D782" s="8"/>
      <c r="E782" s="8"/>
      <c r="F782" s="8"/>
      <c r="G782" s="8"/>
      <c r="H782" s="8"/>
      <c r="I782" s="8"/>
      <c r="J782" s="8"/>
      <c r="K782" s="8"/>
      <c r="L782" s="8"/>
      <c r="M782" s="8"/>
      <c r="N782" s="8"/>
      <c r="O782" s="8"/>
      <c r="P782" s="8"/>
      <c r="Q782" s="8"/>
      <c r="R782" s="8"/>
      <c r="S782" s="8"/>
      <c r="T782" s="8"/>
      <c r="U782" s="8"/>
      <c r="V782" s="8"/>
      <c r="W782" s="8"/>
      <c r="X782" s="8"/>
      <c r="Y782" s="8"/>
    </row>
    <row r="783" spans="1:25" x14ac:dyDescent="0.2">
      <c r="A783" s="49"/>
      <c r="B783" s="9"/>
      <c r="C783" s="8"/>
      <c r="D783" s="8"/>
      <c r="E783" s="8"/>
      <c r="F783" s="8"/>
      <c r="G783" s="8"/>
      <c r="H783" s="8"/>
      <c r="I783" s="8"/>
      <c r="J783" s="8"/>
      <c r="K783" s="8"/>
      <c r="L783" s="8"/>
      <c r="M783" s="8"/>
      <c r="N783" s="8"/>
      <c r="O783" s="8"/>
      <c r="P783" s="8"/>
      <c r="Q783" s="8"/>
      <c r="R783" s="8"/>
      <c r="S783" s="8"/>
      <c r="T783" s="8"/>
      <c r="U783" s="8"/>
      <c r="V783" s="8"/>
      <c r="W783" s="8"/>
      <c r="X783" s="8"/>
      <c r="Y783" s="8"/>
    </row>
    <row r="784" spans="1:25" x14ac:dyDescent="0.2">
      <c r="A784" s="49"/>
      <c r="B784" s="9"/>
      <c r="C784" s="8"/>
      <c r="D784" s="8"/>
      <c r="E784" s="8"/>
      <c r="F784" s="8"/>
      <c r="G784" s="8"/>
      <c r="H784" s="8"/>
      <c r="I784" s="8"/>
      <c r="J784" s="8"/>
      <c r="K784" s="8"/>
      <c r="L784" s="8"/>
      <c r="M784" s="8"/>
      <c r="N784" s="8"/>
      <c r="O784" s="8"/>
      <c r="P784" s="8"/>
      <c r="Q784" s="8"/>
      <c r="R784" s="8"/>
      <c r="S784" s="8"/>
      <c r="T784" s="8"/>
      <c r="U784" s="8"/>
      <c r="V784" s="8"/>
      <c r="W784" s="8"/>
      <c r="X784" s="8"/>
      <c r="Y784" s="8"/>
    </row>
    <row r="785" spans="1:25" x14ac:dyDescent="0.2">
      <c r="A785" s="49"/>
      <c r="B785" s="9"/>
      <c r="C785" s="8"/>
      <c r="D785" s="8"/>
      <c r="E785" s="8"/>
      <c r="F785" s="8"/>
      <c r="G785" s="8"/>
      <c r="H785" s="8"/>
      <c r="I785" s="8"/>
      <c r="J785" s="8"/>
      <c r="K785" s="8"/>
      <c r="L785" s="8"/>
      <c r="M785" s="8"/>
      <c r="N785" s="8"/>
      <c r="O785" s="8"/>
      <c r="P785" s="8"/>
      <c r="Q785" s="8"/>
      <c r="R785" s="8"/>
      <c r="S785" s="8"/>
      <c r="T785" s="8"/>
      <c r="U785" s="8"/>
      <c r="V785" s="8"/>
      <c r="W785" s="8"/>
      <c r="X785" s="8"/>
      <c r="Y785" s="8"/>
    </row>
    <row r="786" spans="1:25" x14ac:dyDescent="0.2">
      <c r="A786" s="49"/>
      <c r="B786" s="9"/>
      <c r="C786" s="8"/>
      <c r="D786" s="8"/>
      <c r="E786" s="8"/>
      <c r="F786" s="8"/>
      <c r="G786" s="8"/>
      <c r="H786" s="8"/>
      <c r="I786" s="8"/>
      <c r="J786" s="8"/>
      <c r="K786" s="8"/>
      <c r="L786" s="8"/>
      <c r="M786" s="8"/>
      <c r="N786" s="8"/>
      <c r="O786" s="8"/>
      <c r="P786" s="8"/>
      <c r="Q786" s="8"/>
      <c r="R786" s="8"/>
      <c r="S786" s="8"/>
      <c r="T786" s="8"/>
      <c r="U786" s="8"/>
      <c r="V786" s="8"/>
      <c r="W786" s="8"/>
      <c r="X786" s="8"/>
      <c r="Y786" s="8"/>
    </row>
    <row r="787" spans="1:25" x14ac:dyDescent="0.2">
      <c r="A787" s="49"/>
      <c r="B787" s="9"/>
      <c r="C787" s="8"/>
      <c r="D787" s="8"/>
      <c r="E787" s="8"/>
      <c r="F787" s="8"/>
      <c r="G787" s="8"/>
      <c r="H787" s="8"/>
      <c r="I787" s="8"/>
      <c r="J787" s="8"/>
      <c r="K787" s="8"/>
      <c r="L787" s="8"/>
      <c r="M787" s="8"/>
      <c r="N787" s="8"/>
      <c r="O787" s="8"/>
      <c r="P787" s="8"/>
      <c r="Q787" s="8"/>
      <c r="R787" s="8"/>
      <c r="S787" s="8"/>
      <c r="T787" s="8"/>
      <c r="U787" s="8"/>
      <c r="V787" s="8"/>
      <c r="W787" s="8"/>
      <c r="X787" s="8"/>
      <c r="Y787" s="8"/>
    </row>
    <row r="788" spans="1:25" x14ac:dyDescent="0.2">
      <c r="A788" s="49"/>
      <c r="B788" s="9"/>
      <c r="C788" s="8"/>
      <c r="D788" s="8"/>
      <c r="E788" s="8"/>
      <c r="F788" s="8"/>
      <c r="G788" s="8"/>
      <c r="H788" s="8"/>
      <c r="I788" s="8"/>
      <c r="J788" s="8"/>
      <c r="K788" s="8"/>
      <c r="L788" s="8"/>
      <c r="M788" s="8"/>
      <c r="N788" s="8"/>
      <c r="O788" s="8"/>
      <c r="P788" s="8"/>
      <c r="Q788" s="8"/>
      <c r="R788" s="8"/>
      <c r="S788" s="8"/>
      <c r="T788" s="8"/>
      <c r="U788" s="8"/>
      <c r="V788" s="8"/>
      <c r="W788" s="8"/>
      <c r="X788" s="8"/>
      <c r="Y788" s="8"/>
    </row>
    <row r="789" spans="1:25" x14ac:dyDescent="0.2">
      <c r="A789" s="49"/>
      <c r="B789" s="9"/>
      <c r="C789" s="8"/>
      <c r="D789" s="8"/>
      <c r="E789" s="8"/>
      <c r="F789" s="8"/>
      <c r="G789" s="8"/>
      <c r="H789" s="8"/>
      <c r="I789" s="8"/>
      <c r="J789" s="8"/>
      <c r="K789" s="8"/>
      <c r="L789" s="8"/>
      <c r="M789" s="8"/>
      <c r="N789" s="8"/>
      <c r="O789" s="8"/>
      <c r="P789" s="8"/>
      <c r="Q789" s="8"/>
      <c r="R789" s="8"/>
      <c r="S789" s="8"/>
      <c r="T789" s="8"/>
      <c r="U789" s="8"/>
      <c r="V789" s="8"/>
      <c r="W789" s="8"/>
      <c r="X789" s="8"/>
      <c r="Y789" s="8"/>
    </row>
    <row r="790" spans="1:25" x14ac:dyDescent="0.2">
      <c r="A790" s="49"/>
      <c r="B790" s="9"/>
      <c r="C790" s="8"/>
      <c r="D790" s="8"/>
      <c r="E790" s="8"/>
      <c r="F790" s="8"/>
      <c r="G790" s="8"/>
      <c r="H790" s="8"/>
      <c r="I790" s="8"/>
      <c r="J790" s="8"/>
      <c r="K790" s="8"/>
      <c r="L790" s="8"/>
      <c r="M790" s="8"/>
      <c r="N790" s="8"/>
      <c r="O790" s="8"/>
      <c r="P790" s="8"/>
      <c r="Q790" s="8"/>
      <c r="R790" s="8"/>
      <c r="S790" s="8"/>
      <c r="T790" s="8"/>
      <c r="U790" s="8"/>
      <c r="V790" s="8"/>
      <c r="W790" s="8"/>
      <c r="X790" s="8"/>
      <c r="Y790" s="8"/>
    </row>
    <row r="791" spans="1:25" x14ac:dyDescent="0.2">
      <c r="A791" s="49"/>
      <c r="B791" s="9"/>
      <c r="C791" s="8"/>
      <c r="D791" s="8"/>
      <c r="E791" s="8"/>
      <c r="F791" s="8"/>
      <c r="G791" s="8"/>
      <c r="H791" s="8"/>
      <c r="I791" s="8"/>
      <c r="J791" s="8"/>
      <c r="K791" s="8"/>
      <c r="L791" s="8"/>
      <c r="M791" s="8"/>
      <c r="N791" s="8"/>
      <c r="O791" s="8"/>
      <c r="P791" s="8"/>
      <c r="Q791" s="8"/>
      <c r="R791" s="8"/>
      <c r="S791" s="8"/>
      <c r="T791" s="8"/>
      <c r="U791" s="8"/>
      <c r="V791" s="8"/>
      <c r="W791" s="8"/>
      <c r="X791" s="8"/>
      <c r="Y791" s="8"/>
    </row>
    <row r="792" spans="1:25" x14ac:dyDescent="0.2">
      <c r="A792" s="49"/>
      <c r="B792" s="9"/>
      <c r="C792" s="8"/>
      <c r="D792" s="8"/>
      <c r="E792" s="8"/>
      <c r="F792" s="8"/>
      <c r="G792" s="8"/>
      <c r="H792" s="8"/>
      <c r="I792" s="8"/>
      <c r="J792" s="8"/>
      <c r="K792" s="8"/>
      <c r="L792" s="8"/>
      <c r="M792" s="8"/>
      <c r="N792" s="8"/>
      <c r="O792" s="8"/>
      <c r="P792" s="8"/>
      <c r="Q792" s="8"/>
      <c r="R792" s="8"/>
      <c r="S792" s="8"/>
      <c r="T792" s="8"/>
      <c r="U792" s="8"/>
      <c r="V792" s="8"/>
      <c r="W792" s="8"/>
      <c r="X792" s="8"/>
      <c r="Y792" s="8"/>
    </row>
    <row r="793" spans="1:25" x14ac:dyDescent="0.2">
      <c r="A793" s="49"/>
      <c r="B793" s="9"/>
      <c r="C793" s="8"/>
      <c r="D793" s="8"/>
      <c r="E793" s="8"/>
      <c r="F793" s="8"/>
      <c r="G793" s="8"/>
      <c r="H793" s="8"/>
      <c r="I793" s="8"/>
      <c r="J793" s="8"/>
      <c r="K793" s="8"/>
      <c r="L793" s="8"/>
      <c r="M793" s="8"/>
      <c r="N793" s="8"/>
      <c r="O793" s="8"/>
      <c r="P793" s="8"/>
      <c r="Q793" s="8"/>
      <c r="R793" s="8"/>
      <c r="S793" s="8"/>
      <c r="T793" s="8"/>
      <c r="U793" s="8"/>
      <c r="V793" s="8"/>
      <c r="W793" s="8"/>
      <c r="X793" s="8"/>
      <c r="Y793" s="8"/>
    </row>
    <row r="794" spans="1:25" x14ac:dyDescent="0.2">
      <c r="A794" s="49"/>
      <c r="B794" s="9"/>
      <c r="C794" s="8"/>
      <c r="D794" s="8"/>
      <c r="E794" s="8"/>
      <c r="F794" s="8"/>
      <c r="G794" s="8"/>
      <c r="H794" s="8"/>
      <c r="I794" s="8"/>
      <c r="J794" s="8"/>
      <c r="K794" s="8"/>
      <c r="L794" s="8"/>
      <c r="M794" s="8"/>
      <c r="N794" s="8"/>
      <c r="O794" s="8"/>
      <c r="P794" s="8"/>
      <c r="Q794" s="8"/>
      <c r="R794" s="8"/>
      <c r="S794" s="8"/>
      <c r="T794" s="8"/>
      <c r="U794" s="8"/>
      <c r="V794" s="8"/>
      <c r="W794" s="8"/>
      <c r="X794" s="8"/>
      <c r="Y794" s="8"/>
    </row>
    <row r="795" spans="1:25" x14ac:dyDescent="0.2">
      <c r="A795" s="49"/>
      <c r="B795" s="9"/>
      <c r="C795" s="8"/>
      <c r="D795" s="8"/>
      <c r="E795" s="8"/>
      <c r="F795" s="8"/>
      <c r="G795" s="8"/>
      <c r="H795" s="8"/>
      <c r="I795" s="8"/>
      <c r="J795" s="8"/>
      <c r="K795" s="8"/>
      <c r="L795" s="8"/>
      <c r="M795" s="8"/>
      <c r="N795" s="8"/>
      <c r="O795" s="8"/>
      <c r="P795" s="8"/>
      <c r="Q795" s="8"/>
      <c r="R795" s="8"/>
      <c r="S795" s="8"/>
      <c r="T795" s="8"/>
      <c r="U795" s="8"/>
      <c r="V795" s="8"/>
      <c r="W795" s="8"/>
      <c r="X795" s="8"/>
      <c r="Y795" s="8"/>
    </row>
    <row r="796" spans="1:25" x14ac:dyDescent="0.2">
      <c r="A796" s="49"/>
      <c r="B796" s="9"/>
      <c r="C796" s="8"/>
      <c r="D796" s="8"/>
      <c r="E796" s="8"/>
      <c r="F796" s="8"/>
      <c r="G796" s="8"/>
      <c r="H796" s="8"/>
      <c r="I796" s="8"/>
      <c r="J796" s="8"/>
      <c r="K796" s="8"/>
      <c r="L796" s="8"/>
      <c r="M796" s="8"/>
      <c r="N796" s="8"/>
      <c r="O796" s="8"/>
      <c r="P796" s="8"/>
      <c r="Q796" s="8"/>
      <c r="R796" s="8"/>
      <c r="S796" s="8"/>
      <c r="T796" s="8"/>
      <c r="U796" s="8"/>
      <c r="V796" s="8"/>
      <c r="W796" s="8"/>
      <c r="X796" s="8"/>
      <c r="Y796" s="8"/>
    </row>
    <row r="797" spans="1:25" x14ac:dyDescent="0.2">
      <c r="A797" s="49"/>
      <c r="B797" s="9"/>
      <c r="C797" s="8"/>
      <c r="D797" s="8"/>
      <c r="E797" s="8"/>
      <c r="F797" s="8"/>
      <c r="G797" s="8"/>
      <c r="H797" s="8"/>
      <c r="I797" s="8"/>
      <c r="J797" s="8"/>
      <c r="K797" s="8"/>
      <c r="L797" s="8"/>
      <c r="M797" s="8"/>
      <c r="N797" s="8"/>
      <c r="O797" s="8"/>
      <c r="P797" s="8"/>
      <c r="Q797" s="8"/>
      <c r="R797" s="8"/>
      <c r="S797" s="8"/>
      <c r="T797" s="8"/>
      <c r="U797" s="8"/>
      <c r="V797" s="8"/>
      <c r="W797" s="8"/>
      <c r="X797" s="8"/>
      <c r="Y797" s="8"/>
    </row>
    <row r="798" spans="1:25" x14ac:dyDescent="0.2">
      <c r="A798" s="49"/>
      <c r="B798" s="9"/>
      <c r="C798" s="8"/>
      <c r="D798" s="8"/>
      <c r="E798" s="8"/>
      <c r="F798" s="8"/>
      <c r="G798" s="8"/>
      <c r="H798" s="8"/>
      <c r="I798" s="8"/>
      <c r="J798" s="8"/>
      <c r="K798" s="8"/>
      <c r="L798" s="8"/>
      <c r="M798" s="8"/>
      <c r="N798" s="8"/>
      <c r="O798" s="8"/>
      <c r="P798" s="8"/>
      <c r="Q798" s="8"/>
      <c r="R798" s="8"/>
      <c r="S798" s="8"/>
      <c r="T798" s="8"/>
      <c r="U798" s="8"/>
      <c r="V798" s="8"/>
      <c r="W798" s="8"/>
      <c r="X798" s="8"/>
      <c r="Y798" s="8"/>
    </row>
    <row r="799" spans="1:25" x14ac:dyDescent="0.2">
      <c r="A799" s="49"/>
      <c r="B799" s="9"/>
      <c r="C799" s="8"/>
      <c r="D799" s="8"/>
      <c r="E799" s="8"/>
      <c r="F799" s="8"/>
      <c r="G799" s="8"/>
      <c r="H799" s="8"/>
      <c r="I799" s="8"/>
      <c r="J799" s="8"/>
      <c r="K799" s="8"/>
      <c r="L799" s="8"/>
      <c r="M799" s="8"/>
      <c r="N799" s="8"/>
      <c r="O799" s="8"/>
      <c r="P799" s="8"/>
      <c r="Q799" s="8"/>
      <c r="R799" s="8"/>
      <c r="S799" s="8"/>
      <c r="T799" s="8"/>
      <c r="U799" s="8"/>
      <c r="V799" s="8"/>
      <c r="W799" s="8"/>
      <c r="X799" s="8"/>
      <c r="Y799" s="8"/>
    </row>
    <row r="800" spans="1:25" x14ac:dyDescent="0.2">
      <c r="A800" s="49"/>
      <c r="B800" s="9"/>
      <c r="C800" s="8"/>
      <c r="D800" s="8"/>
      <c r="E800" s="8"/>
      <c r="F800" s="8"/>
      <c r="G800" s="8"/>
      <c r="H800" s="8"/>
      <c r="I800" s="8"/>
      <c r="J800" s="8"/>
      <c r="K800" s="8"/>
      <c r="L800" s="8"/>
      <c r="M800" s="8"/>
      <c r="N800" s="8"/>
      <c r="O800" s="8"/>
      <c r="P800" s="8"/>
      <c r="Q800" s="8"/>
      <c r="R800" s="8"/>
      <c r="S800" s="8"/>
      <c r="T800" s="8"/>
      <c r="U800" s="8"/>
      <c r="V800" s="8"/>
      <c r="W800" s="8"/>
      <c r="X800" s="8"/>
      <c r="Y800" s="8"/>
    </row>
    <row r="801" spans="1:25" x14ac:dyDescent="0.2">
      <c r="A801" s="49"/>
      <c r="B801" s="9"/>
      <c r="C801" s="8"/>
      <c r="D801" s="8"/>
      <c r="E801" s="8"/>
      <c r="F801" s="8"/>
      <c r="G801" s="8"/>
      <c r="H801" s="8"/>
      <c r="I801" s="8"/>
      <c r="J801" s="8"/>
      <c r="K801" s="8"/>
      <c r="L801" s="8"/>
      <c r="M801" s="8"/>
      <c r="N801" s="8"/>
      <c r="O801" s="8"/>
      <c r="P801" s="8"/>
      <c r="Q801" s="8"/>
      <c r="R801" s="8"/>
      <c r="S801" s="8"/>
      <c r="T801" s="8"/>
      <c r="U801" s="8"/>
      <c r="V801" s="8"/>
      <c r="W801" s="8"/>
      <c r="X801" s="8"/>
      <c r="Y801" s="8"/>
    </row>
    <row r="802" spans="1:25" x14ac:dyDescent="0.2">
      <c r="A802" s="49"/>
      <c r="B802" s="9"/>
      <c r="C802" s="8"/>
      <c r="D802" s="8"/>
      <c r="E802" s="8"/>
      <c r="F802" s="8"/>
      <c r="G802" s="8"/>
      <c r="H802" s="8"/>
      <c r="I802" s="8"/>
      <c r="J802" s="8"/>
      <c r="K802" s="8"/>
      <c r="L802" s="8"/>
      <c r="M802" s="8"/>
      <c r="N802" s="8"/>
      <c r="O802" s="8"/>
      <c r="P802" s="8"/>
      <c r="Q802" s="8"/>
      <c r="R802" s="8"/>
      <c r="S802" s="8"/>
      <c r="T802" s="8"/>
      <c r="U802" s="8"/>
      <c r="V802" s="8"/>
      <c r="W802" s="8"/>
      <c r="X802" s="8"/>
      <c r="Y802" s="8"/>
    </row>
    <row r="803" spans="1:25" x14ac:dyDescent="0.2">
      <c r="A803" s="49"/>
      <c r="B803" s="9"/>
      <c r="C803" s="8"/>
      <c r="D803" s="8"/>
      <c r="E803" s="8"/>
      <c r="F803" s="8"/>
      <c r="G803" s="8"/>
      <c r="H803" s="8"/>
      <c r="I803" s="8"/>
      <c r="J803" s="8"/>
      <c r="K803" s="8"/>
      <c r="L803" s="8"/>
      <c r="M803" s="8"/>
      <c r="N803" s="8"/>
      <c r="O803" s="8"/>
      <c r="P803" s="8"/>
      <c r="Q803" s="8"/>
      <c r="R803" s="8"/>
      <c r="S803" s="8"/>
      <c r="T803" s="8"/>
      <c r="U803" s="8"/>
      <c r="V803" s="8"/>
      <c r="W803" s="8"/>
      <c r="X803" s="8"/>
      <c r="Y803" s="8"/>
    </row>
    <row r="804" spans="1:25" x14ac:dyDescent="0.2">
      <c r="A804" s="49"/>
      <c r="B804" s="9"/>
      <c r="C804" s="8"/>
      <c r="D804" s="8"/>
      <c r="E804" s="8"/>
      <c r="F804" s="8"/>
      <c r="G804" s="8"/>
      <c r="H804" s="8"/>
      <c r="I804" s="8"/>
      <c r="J804" s="8"/>
      <c r="K804" s="8"/>
      <c r="L804" s="8"/>
      <c r="M804" s="8"/>
      <c r="N804" s="8"/>
      <c r="O804" s="8"/>
      <c r="P804" s="8"/>
      <c r="Q804" s="8"/>
      <c r="R804" s="8"/>
      <c r="S804" s="8"/>
      <c r="T804" s="8"/>
      <c r="U804" s="8"/>
      <c r="V804" s="8"/>
      <c r="W804" s="8"/>
      <c r="X804" s="8"/>
      <c r="Y804" s="8"/>
    </row>
    <row r="805" spans="1:25" x14ac:dyDescent="0.2">
      <c r="A805" s="49"/>
      <c r="B805" s="9"/>
      <c r="C805" s="8"/>
      <c r="D805" s="8"/>
      <c r="E805" s="8"/>
      <c r="F805" s="8"/>
      <c r="G805" s="8"/>
      <c r="H805" s="8"/>
      <c r="I805" s="8"/>
      <c r="J805" s="8"/>
      <c r="K805" s="8"/>
      <c r="L805" s="8"/>
      <c r="M805" s="8"/>
      <c r="N805" s="8"/>
      <c r="O805" s="8"/>
      <c r="P805" s="8"/>
      <c r="Q805" s="8"/>
      <c r="R805" s="8"/>
      <c r="S805" s="8"/>
      <c r="T805" s="8"/>
      <c r="U805" s="8"/>
      <c r="V805" s="8"/>
      <c r="W805" s="8"/>
      <c r="X805" s="8"/>
      <c r="Y805" s="8"/>
    </row>
    <row r="806" spans="1:25" x14ac:dyDescent="0.2">
      <c r="A806" s="49"/>
      <c r="B806" s="9"/>
      <c r="C806" s="8"/>
      <c r="D806" s="8"/>
      <c r="E806" s="8"/>
      <c r="F806" s="8"/>
      <c r="G806" s="8"/>
      <c r="H806" s="8"/>
      <c r="I806" s="8"/>
      <c r="J806" s="8"/>
      <c r="K806" s="8"/>
      <c r="L806" s="8"/>
      <c r="M806" s="8"/>
      <c r="N806" s="8"/>
      <c r="O806" s="8"/>
      <c r="P806" s="8"/>
      <c r="Q806" s="8"/>
      <c r="R806" s="8"/>
      <c r="S806" s="8"/>
      <c r="T806" s="8"/>
      <c r="U806" s="8"/>
      <c r="V806" s="8"/>
      <c r="W806" s="8"/>
      <c r="X806" s="8"/>
      <c r="Y806" s="8"/>
    </row>
    <row r="807" spans="1:25" x14ac:dyDescent="0.2">
      <c r="A807" s="49"/>
      <c r="B807" s="9"/>
      <c r="C807" s="8"/>
      <c r="D807" s="8"/>
      <c r="E807" s="8"/>
      <c r="F807" s="8"/>
      <c r="G807" s="8"/>
      <c r="H807" s="8"/>
      <c r="I807" s="8"/>
      <c r="J807" s="8"/>
      <c r="K807" s="8"/>
      <c r="L807" s="8"/>
      <c r="M807" s="8"/>
      <c r="N807" s="8"/>
      <c r="O807" s="8"/>
      <c r="P807" s="8"/>
      <c r="Q807" s="8"/>
      <c r="R807" s="8"/>
      <c r="S807" s="8"/>
      <c r="T807" s="8"/>
      <c r="U807" s="8"/>
      <c r="V807" s="8"/>
      <c r="W807" s="8"/>
      <c r="X807" s="8"/>
      <c r="Y807" s="8"/>
    </row>
    <row r="808" spans="1:25" x14ac:dyDescent="0.2">
      <c r="A808" s="49"/>
      <c r="B808" s="9"/>
      <c r="C808" s="8"/>
      <c r="D808" s="8"/>
      <c r="E808" s="8"/>
      <c r="F808" s="8"/>
      <c r="G808" s="8"/>
      <c r="H808" s="8"/>
      <c r="I808" s="8"/>
      <c r="J808" s="8"/>
      <c r="K808" s="8"/>
      <c r="L808" s="8"/>
      <c r="M808" s="8"/>
      <c r="N808" s="8"/>
      <c r="O808" s="8"/>
      <c r="P808" s="8"/>
      <c r="Q808" s="8"/>
      <c r="R808" s="8"/>
      <c r="S808" s="8"/>
      <c r="T808" s="8"/>
      <c r="U808" s="8"/>
      <c r="V808" s="8"/>
      <c r="W808" s="8"/>
      <c r="X808" s="8"/>
      <c r="Y808" s="8"/>
    </row>
    <row r="809" spans="1:25" x14ac:dyDescent="0.2">
      <c r="A809" s="49"/>
      <c r="B809" s="9"/>
      <c r="C809" s="8"/>
      <c r="D809" s="8"/>
      <c r="E809" s="8"/>
      <c r="F809" s="8"/>
      <c r="G809" s="8"/>
      <c r="H809" s="8"/>
      <c r="I809" s="8"/>
      <c r="J809" s="8"/>
      <c r="K809" s="8"/>
      <c r="L809" s="8"/>
      <c r="M809" s="8"/>
      <c r="N809" s="8"/>
      <c r="O809" s="8"/>
      <c r="P809" s="8"/>
      <c r="Q809" s="8"/>
      <c r="R809" s="8"/>
      <c r="S809" s="8"/>
      <c r="T809" s="8"/>
      <c r="U809" s="8"/>
      <c r="V809" s="8"/>
      <c r="W809" s="8"/>
      <c r="X809" s="8"/>
      <c r="Y809" s="8"/>
    </row>
    <row r="810" spans="1:25" x14ac:dyDescent="0.2">
      <c r="A810" s="49"/>
      <c r="B810" s="9"/>
      <c r="C810" s="8"/>
      <c r="D810" s="8"/>
      <c r="E810" s="8"/>
      <c r="F810" s="8"/>
      <c r="G810" s="8"/>
      <c r="H810" s="8"/>
      <c r="I810" s="8"/>
      <c r="J810" s="8"/>
      <c r="K810" s="8"/>
      <c r="L810" s="8"/>
      <c r="M810" s="8"/>
      <c r="N810" s="8"/>
      <c r="O810" s="8"/>
      <c r="P810" s="8"/>
      <c r="Q810" s="8"/>
      <c r="R810" s="8"/>
      <c r="S810" s="8"/>
      <c r="T810" s="8"/>
      <c r="U810" s="8"/>
      <c r="V810" s="8"/>
      <c r="W810" s="8"/>
      <c r="X810" s="8"/>
      <c r="Y810" s="8"/>
    </row>
    <row r="811" spans="1:25" x14ac:dyDescent="0.2">
      <c r="A811" s="49"/>
      <c r="B811" s="9"/>
      <c r="C811" s="8"/>
      <c r="D811" s="8"/>
      <c r="E811" s="8"/>
      <c r="F811" s="8"/>
      <c r="G811" s="8"/>
      <c r="H811" s="8"/>
      <c r="I811" s="8"/>
      <c r="J811" s="8"/>
      <c r="K811" s="8"/>
      <c r="L811" s="8"/>
      <c r="M811" s="8"/>
      <c r="N811" s="8"/>
      <c r="O811" s="8"/>
      <c r="P811" s="8"/>
      <c r="Q811" s="8"/>
      <c r="R811" s="8"/>
      <c r="S811" s="8"/>
      <c r="T811" s="8"/>
      <c r="U811" s="8"/>
      <c r="V811" s="8"/>
      <c r="W811" s="8"/>
      <c r="X811" s="8"/>
      <c r="Y811" s="8"/>
    </row>
    <row r="812" spans="1:25" x14ac:dyDescent="0.2">
      <c r="A812" s="49"/>
      <c r="B812" s="9"/>
      <c r="C812" s="8"/>
      <c r="D812" s="8"/>
      <c r="E812" s="8"/>
      <c r="F812" s="8"/>
      <c r="G812" s="8"/>
      <c r="H812" s="8"/>
      <c r="I812" s="8"/>
      <c r="J812" s="8"/>
      <c r="K812" s="8"/>
      <c r="L812" s="8"/>
      <c r="M812" s="8"/>
      <c r="N812" s="8"/>
      <c r="O812" s="8"/>
      <c r="P812" s="8"/>
      <c r="Q812" s="8"/>
      <c r="R812" s="8"/>
      <c r="S812" s="8"/>
      <c r="T812" s="8"/>
      <c r="U812" s="8"/>
      <c r="V812" s="8"/>
      <c r="W812" s="8"/>
      <c r="X812" s="8"/>
      <c r="Y812" s="8"/>
    </row>
    <row r="813" spans="1:25" x14ac:dyDescent="0.2">
      <c r="A813" s="49"/>
      <c r="B813" s="9"/>
      <c r="C813" s="8"/>
      <c r="D813" s="8"/>
      <c r="E813" s="8"/>
      <c r="F813" s="8"/>
      <c r="G813" s="8"/>
      <c r="H813" s="8"/>
      <c r="I813" s="8"/>
      <c r="J813" s="8"/>
      <c r="K813" s="8"/>
      <c r="L813" s="8"/>
      <c r="M813" s="8"/>
      <c r="N813" s="8"/>
      <c r="O813" s="8"/>
      <c r="P813" s="8"/>
      <c r="Q813" s="8"/>
      <c r="R813" s="8"/>
      <c r="S813" s="8"/>
      <c r="T813" s="8"/>
      <c r="U813" s="8"/>
      <c r="V813" s="8"/>
      <c r="W813" s="8"/>
      <c r="X813" s="8"/>
      <c r="Y813" s="8"/>
    </row>
    <row r="814" spans="1:25" x14ac:dyDescent="0.2">
      <c r="A814" s="49"/>
      <c r="B814" s="9"/>
      <c r="C814" s="8"/>
      <c r="D814" s="8"/>
      <c r="E814" s="8"/>
      <c r="F814" s="8"/>
      <c r="G814" s="8"/>
      <c r="H814" s="8"/>
      <c r="I814" s="8"/>
      <c r="J814" s="8"/>
      <c r="K814" s="8"/>
      <c r="L814" s="8"/>
      <c r="M814" s="8"/>
      <c r="N814" s="8"/>
      <c r="O814" s="8"/>
      <c r="P814" s="8"/>
      <c r="Q814" s="8"/>
      <c r="R814" s="8"/>
      <c r="S814" s="8"/>
      <c r="T814" s="8"/>
      <c r="U814" s="8"/>
      <c r="V814" s="8"/>
      <c r="W814" s="8"/>
      <c r="X814" s="8"/>
      <c r="Y814" s="8"/>
    </row>
    <row r="815" spans="1:25" x14ac:dyDescent="0.2">
      <c r="A815" s="49"/>
      <c r="B815" s="9"/>
      <c r="C815" s="8"/>
      <c r="D815" s="8"/>
      <c r="E815" s="8"/>
      <c r="F815" s="8"/>
      <c r="G815" s="8"/>
      <c r="H815" s="8"/>
      <c r="I815" s="8"/>
      <c r="J815" s="8"/>
      <c r="K815" s="8"/>
      <c r="L815" s="8"/>
      <c r="M815" s="8"/>
      <c r="N815" s="8"/>
      <c r="O815" s="8"/>
      <c r="P815" s="8"/>
      <c r="Q815" s="8"/>
      <c r="R815" s="8"/>
      <c r="S815" s="8"/>
      <c r="T815" s="8"/>
      <c r="U815" s="8"/>
      <c r="V815" s="8"/>
      <c r="W815" s="8"/>
      <c r="X815" s="8"/>
      <c r="Y815" s="8"/>
    </row>
    <row r="816" spans="1:25" x14ac:dyDescent="0.2">
      <c r="A816" s="49"/>
      <c r="B816" s="9"/>
      <c r="C816" s="8"/>
      <c r="D816" s="8"/>
      <c r="E816" s="8"/>
      <c r="F816" s="8"/>
      <c r="G816" s="8"/>
      <c r="H816" s="8"/>
      <c r="I816" s="8"/>
      <c r="J816" s="8"/>
      <c r="K816" s="8"/>
      <c r="L816" s="8"/>
      <c r="M816" s="8"/>
      <c r="N816" s="8"/>
      <c r="O816" s="8"/>
      <c r="P816" s="8"/>
      <c r="Q816" s="8"/>
      <c r="R816" s="8"/>
      <c r="S816" s="8"/>
      <c r="T816" s="8"/>
      <c r="U816" s="8"/>
      <c r="V816" s="8"/>
      <c r="W816" s="8"/>
      <c r="X816" s="8"/>
      <c r="Y816" s="8"/>
    </row>
    <row r="817" spans="1:25" x14ac:dyDescent="0.2">
      <c r="A817" s="49"/>
      <c r="B817" s="9"/>
      <c r="C817" s="8"/>
      <c r="D817" s="8"/>
      <c r="E817" s="8"/>
      <c r="F817" s="8"/>
      <c r="G817" s="8"/>
      <c r="H817" s="8"/>
      <c r="I817" s="8"/>
      <c r="J817" s="8"/>
      <c r="K817" s="8"/>
      <c r="L817" s="8"/>
      <c r="M817" s="8"/>
      <c r="N817" s="8"/>
      <c r="O817" s="8"/>
      <c r="P817" s="8"/>
      <c r="Q817" s="8"/>
      <c r="R817" s="8"/>
      <c r="S817" s="8"/>
      <c r="T817" s="8"/>
      <c r="U817" s="8"/>
      <c r="V817" s="8"/>
      <c r="W817" s="8"/>
      <c r="X817" s="8"/>
      <c r="Y817" s="8"/>
    </row>
    <row r="818" spans="1:25" x14ac:dyDescent="0.2">
      <c r="A818" s="49"/>
      <c r="B818" s="9"/>
      <c r="C818" s="8"/>
      <c r="D818" s="8"/>
      <c r="E818" s="8"/>
      <c r="F818" s="8"/>
      <c r="G818" s="8"/>
      <c r="H818" s="8"/>
      <c r="I818" s="8"/>
      <c r="J818" s="8"/>
      <c r="K818" s="8"/>
      <c r="L818" s="8"/>
      <c r="M818" s="8"/>
      <c r="N818" s="8"/>
      <c r="O818" s="8"/>
      <c r="P818" s="8"/>
      <c r="Q818" s="8"/>
      <c r="R818" s="8"/>
      <c r="S818" s="8"/>
      <c r="T818" s="8"/>
      <c r="U818" s="8"/>
      <c r="V818" s="8"/>
      <c r="W818" s="8"/>
      <c r="X818" s="8"/>
      <c r="Y818" s="8"/>
    </row>
    <row r="819" spans="1:25" x14ac:dyDescent="0.2">
      <c r="A819" s="49"/>
      <c r="B819" s="9"/>
      <c r="C819" s="8"/>
      <c r="D819" s="8"/>
      <c r="E819" s="8"/>
      <c r="F819" s="8"/>
      <c r="G819" s="8"/>
      <c r="H819" s="8"/>
      <c r="I819" s="8"/>
      <c r="J819" s="8"/>
      <c r="K819" s="8"/>
      <c r="L819" s="8"/>
      <c r="M819" s="8"/>
      <c r="N819" s="8"/>
      <c r="O819" s="8"/>
      <c r="P819" s="8"/>
      <c r="Q819" s="8"/>
      <c r="R819" s="8"/>
      <c r="S819" s="8"/>
      <c r="T819" s="8"/>
      <c r="U819" s="8"/>
      <c r="V819" s="8"/>
      <c r="W819" s="8"/>
      <c r="X819" s="8"/>
      <c r="Y819" s="8"/>
    </row>
    <row r="820" spans="1:25" x14ac:dyDescent="0.2">
      <c r="A820" s="49"/>
      <c r="B820" s="9"/>
      <c r="C820" s="8"/>
      <c r="D820" s="8"/>
      <c r="E820" s="8"/>
      <c r="F820" s="8"/>
      <c r="G820" s="8"/>
      <c r="H820" s="8"/>
      <c r="I820" s="8"/>
      <c r="J820" s="8"/>
      <c r="K820" s="8"/>
      <c r="L820" s="8"/>
      <c r="M820" s="8"/>
      <c r="N820" s="8"/>
      <c r="O820" s="8"/>
      <c r="P820" s="8"/>
      <c r="Q820" s="8"/>
      <c r="R820" s="8"/>
      <c r="S820" s="8"/>
      <c r="T820" s="8"/>
      <c r="U820" s="8"/>
      <c r="V820" s="8"/>
      <c r="W820" s="8"/>
      <c r="X820" s="8"/>
      <c r="Y820" s="8"/>
    </row>
    <row r="821" spans="1:25" x14ac:dyDescent="0.2">
      <c r="A821" s="49"/>
      <c r="B821" s="9"/>
      <c r="C821" s="8"/>
      <c r="D821" s="8"/>
      <c r="E821" s="8"/>
      <c r="F821" s="8"/>
      <c r="G821" s="8"/>
      <c r="H821" s="8"/>
      <c r="I821" s="8"/>
      <c r="J821" s="8"/>
      <c r="K821" s="8"/>
      <c r="L821" s="8"/>
      <c r="M821" s="8"/>
      <c r="N821" s="8"/>
      <c r="O821" s="8"/>
      <c r="P821" s="8"/>
      <c r="Q821" s="8"/>
      <c r="R821" s="8"/>
      <c r="S821" s="8"/>
      <c r="T821" s="8"/>
      <c r="U821" s="8"/>
      <c r="V821" s="8"/>
      <c r="W821" s="8"/>
      <c r="X821" s="8"/>
      <c r="Y821" s="8"/>
    </row>
    <row r="822" spans="1:25" x14ac:dyDescent="0.2">
      <c r="A822" s="49"/>
      <c r="B822" s="9"/>
      <c r="C822" s="8"/>
      <c r="D822" s="8"/>
      <c r="E822" s="8"/>
      <c r="F822" s="8"/>
      <c r="G822" s="8"/>
      <c r="H822" s="8"/>
      <c r="I822" s="8"/>
      <c r="J822" s="8"/>
      <c r="K822" s="8"/>
      <c r="L822" s="8"/>
      <c r="M822" s="8"/>
      <c r="N822" s="8"/>
      <c r="O822" s="8"/>
      <c r="P822" s="8"/>
      <c r="Q822" s="8"/>
      <c r="R822" s="8"/>
      <c r="S822" s="8"/>
      <c r="T822" s="8"/>
      <c r="U822" s="8"/>
      <c r="V822" s="8"/>
      <c r="W822" s="8"/>
      <c r="X822" s="8"/>
      <c r="Y822" s="8"/>
    </row>
    <row r="823" spans="1:25" x14ac:dyDescent="0.2">
      <c r="A823" s="49"/>
      <c r="B823" s="9"/>
      <c r="C823" s="8"/>
      <c r="D823" s="8"/>
      <c r="E823" s="8"/>
      <c r="F823" s="8"/>
      <c r="G823" s="8"/>
      <c r="H823" s="8"/>
      <c r="I823" s="8"/>
      <c r="J823" s="8"/>
      <c r="K823" s="8"/>
      <c r="L823" s="8"/>
      <c r="M823" s="8"/>
      <c r="N823" s="8"/>
      <c r="O823" s="8"/>
      <c r="P823" s="8"/>
      <c r="Q823" s="8"/>
      <c r="R823" s="8"/>
      <c r="S823" s="8"/>
      <c r="T823" s="8"/>
      <c r="U823" s="8"/>
      <c r="V823" s="8"/>
      <c r="W823" s="8"/>
      <c r="X823" s="8"/>
      <c r="Y823" s="8"/>
    </row>
    <row r="824" spans="1:25" x14ac:dyDescent="0.2">
      <c r="A824" s="49"/>
      <c r="B824" s="9"/>
      <c r="C824" s="8"/>
      <c r="D824" s="8"/>
      <c r="E824" s="8"/>
      <c r="F824" s="8"/>
      <c r="G824" s="8"/>
      <c r="H824" s="8"/>
      <c r="I824" s="8"/>
      <c r="J824" s="8"/>
      <c r="K824" s="8"/>
      <c r="L824" s="8"/>
      <c r="M824" s="8"/>
      <c r="N824" s="8"/>
      <c r="O824" s="8"/>
      <c r="P824" s="8"/>
      <c r="Q824" s="8"/>
      <c r="R824" s="8"/>
      <c r="S824" s="8"/>
      <c r="T824" s="8"/>
      <c r="U824" s="8"/>
      <c r="V824" s="8"/>
      <c r="W824" s="8"/>
      <c r="X824" s="8"/>
      <c r="Y824" s="8"/>
    </row>
    <row r="825" spans="1:25" x14ac:dyDescent="0.2">
      <c r="A825" s="49"/>
      <c r="B825" s="9"/>
      <c r="C825" s="8"/>
      <c r="D825" s="8"/>
      <c r="E825" s="8"/>
      <c r="F825" s="8"/>
      <c r="G825" s="8"/>
      <c r="H825" s="8"/>
      <c r="I825" s="8"/>
      <c r="J825" s="8"/>
      <c r="K825" s="8"/>
      <c r="L825" s="8"/>
      <c r="M825" s="8"/>
      <c r="N825" s="8"/>
      <c r="O825" s="8"/>
      <c r="P825" s="8"/>
      <c r="Q825" s="8"/>
      <c r="R825" s="8"/>
      <c r="S825" s="8"/>
      <c r="T825" s="8"/>
      <c r="U825" s="8"/>
      <c r="V825" s="8"/>
      <c r="W825" s="8"/>
      <c r="X825" s="8"/>
      <c r="Y825" s="8"/>
    </row>
    <row r="826" spans="1:25" x14ac:dyDescent="0.2">
      <c r="A826" s="49"/>
      <c r="B826" s="9"/>
      <c r="C826" s="8"/>
      <c r="D826" s="8"/>
      <c r="E826" s="8"/>
      <c r="F826" s="8"/>
      <c r="G826" s="8"/>
      <c r="H826" s="8"/>
      <c r="I826" s="8"/>
      <c r="J826" s="8"/>
      <c r="K826" s="8"/>
      <c r="L826" s="8"/>
      <c r="M826" s="8"/>
      <c r="N826" s="8"/>
      <c r="O826" s="8"/>
      <c r="P826" s="8"/>
      <c r="Q826" s="8"/>
      <c r="R826" s="8"/>
      <c r="S826" s="8"/>
      <c r="T826" s="8"/>
      <c r="U826" s="8"/>
      <c r="V826" s="8"/>
      <c r="W826" s="8"/>
      <c r="X826" s="8"/>
      <c r="Y826" s="8"/>
    </row>
    <row r="827" spans="1:25" x14ac:dyDescent="0.2">
      <c r="A827" s="49"/>
      <c r="B827" s="9"/>
      <c r="C827" s="8"/>
      <c r="D827" s="8"/>
      <c r="E827" s="8"/>
      <c r="F827" s="8"/>
      <c r="G827" s="8"/>
      <c r="H827" s="8"/>
      <c r="I827" s="8"/>
      <c r="J827" s="8"/>
      <c r="K827" s="8"/>
      <c r="L827" s="8"/>
      <c r="M827" s="8"/>
      <c r="N827" s="8"/>
      <c r="O827" s="8"/>
      <c r="P827" s="8"/>
      <c r="Q827" s="8"/>
      <c r="R827" s="8"/>
      <c r="S827" s="8"/>
      <c r="T827" s="8"/>
      <c r="U827" s="8"/>
      <c r="V827" s="8"/>
      <c r="W827" s="8"/>
      <c r="X827" s="8"/>
      <c r="Y827" s="8"/>
    </row>
    <row r="828" spans="1:25" x14ac:dyDescent="0.2">
      <c r="A828" s="49"/>
      <c r="B828" s="9"/>
      <c r="C828" s="8"/>
      <c r="D828" s="8"/>
      <c r="E828" s="8"/>
      <c r="F828" s="8"/>
      <c r="G828" s="8"/>
      <c r="H828" s="8"/>
      <c r="I828" s="8"/>
      <c r="J828" s="8"/>
      <c r="K828" s="8"/>
      <c r="L828" s="8"/>
      <c r="M828" s="8"/>
      <c r="N828" s="8"/>
      <c r="O828" s="8"/>
      <c r="P828" s="8"/>
      <c r="Q828" s="8"/>
      <c r="R828" s="8"/>
      <c r="S828" s="8"/>
      <c r="T828" s="8"/>
      <c r="U828" s="8"/>
      <c r="V828" s="8"/>
      <c r="W828" s="8"/>
      <c r="X828" s="8"/>
      <c r="Y828" s="8"/>
    </row>
    <row r="829" spans="1:25" x14ac:dyDescent="0.2">
      <c r="A829" s="49"/>
      <c r="B829" s="9"/>
      <c r="C829" s="8"/>
      <c r="D829" s="8"/>
      <c r="E829" s="8"/>
      <c r="F829" s="8"/>
      <c r="G829" s="8"/>
      <c r="H829" s="8"/>
      <c r="I829" s="8"/>
      <c r="J829" s="8"/>
      <c r="K829" s="8"/>
      <c r="L829" s="8"/>
      <c r="M829" s="8"/>
      <c r="N829" s="8"/>
      <c r="O829" s="8"/>
      <c r="P829" s="8"/>
      <c r="Q829" s="8"/>
      <c r="R829" s="8"/>
      <c r="S829" s="8"/>
      <c r="T829" s="8"/>
      <c r="U829" s="8"/>
      <c r="V829" s="8"/>
      <c r="W829" s="8"/>
      <c r="X829" s="8"/>
      <c r="Y829" s="8"/>
    </row>
    <row r="830" spans="1:25" x14ac:dyDescent="0.2">
      <c r="A830" s="49"/>
      <c r="B830" s="9"/>
      <c r="C830" s="8"/>
      <c r="D830" s="8"/>
      <c r="E830" s="8"/>
      <c r="F830" s="8"/>
      <c r="G830" s="8"/>
      <c r="H830" s="8"/>
      <c r="I830" s="8"/>
      <c r="J830" s="8"/>
      <c r="K830" s="8"/>
      <c r="L830" s="8"/>
      <c r="M830" s="8"/>
      <c r="N830" s="8"/>
      <c r="O830" s="8"/>
      <c r="P830" s="8"/>
      <c r="Q830" s="8"/>
      <c r="R830" s="8"/>
      <c r="S830" s="8"/>
      <c r="T830" s="8"/>
      <c r="U830" s="8"/>
      <c r="V830" s="8"/>
      <c r="W830" s="8"/>
      <c r="X830" s="8"/>
      <c r="Y830" s="8"/>
    </row>
    <row r="831" spans="1:25" x14ac:dyDescent="0.2">
      <c r="A831" s="49"/>
      <c r="B831" s="9"/>
      <c r="C831" s="8"/>
      <c r="D831" s="8"/>
      <c r="E831" s="8"/>
      <c r="F831" s="8"/>
      <c r="G831" s="8"/>
      <c r="H831" s="8"/>
      <c r="I831" s="8"/>
      <c r="J831" s="8"/>
      <c r="K831" s="8"/>
      <c r="L831" s="8"/>
      <c r="M831" s="8"/>
      <c r="N831" s="8"/>
      <c r="O831" s="8"/>
      <c r="P831" s="8"/>
      <c r="Q831" s="8"/>
      <c r="R831" s="8"/>
      <c r="S831" s="8"/>
      <c r="T831" s="8"/>
      <c r="U831" s="8"/>
      <c r="V831" s="8"/>
      <c r="W831" s="8"/>
      <c r="X831" s="8"/>
      <c r="Y831" s="8"/>
    </row>
    <row r="832" spans="1:25" x14ac:dyDescent="0.2">
      <c r="A832" s="49"/>
      <c r="B832" s="9"/>
      <c r="C832" s="8"/>
      <c r="D832" s="8"/>
      <c r="E832" s="8"/>
      <c r="F832" s="8"/>
      <c r="G832" s="8"/>
      <c r="H832" s="8"/>
      <c r="I832" s="8"/>
      <c r="J832" s="8"/>
      <c r="K832" s="8"/>
      <c r="L832" s="8"/>
      <c r="M832" s="8"/>
      <c r="N832" s="8"/>
      <c r="O832" s="8"/>
      <c r="P832" s="8"/>
      <c r="Q832" s="8"/>
      <c r="R832" s="8"/>
      <c r="S832" s="8"/>
      <c r="T832" s="8"/>
      <c r="U832" s="8"/>
      <c r="V832" s="8"/>
      <c r="W832" s="8"/>
      <c r="X832" s="8"/>
      <c r="Y832" s="8"/>
    </row>
    <row r="833" spans="1:25" x14ac:dyDescent="0.2">
      <c r="A833" s="49"/>
      <c r="B833" s="9"/>
      <c r="C833" s="8"/>
      <c r="D833" s="8"/>
      <c r="E833" s="8"/>
      <c r="F833" s="8"/>
      <c r="G833" s="8"/>
      <c r="H833" s="8"/>
      <c r="I833" s="8"/>
      <c r="J833" s="8"/>
      <c r="K833" s="8"/>
      <c r="L833" s="8"/>
      <c r="M833" s="8"/>
      <c r="N833" s="8"/>
      <c r="O833" s="8"/>
      <c r="P833" s="8"/>
      <c r="Q833" s="8"/>
      <c r="R833" s="8"/>
      <c r="S833" s="8"/>
      <c r="T833" s="8"/>
      <c r="U833" s="8"/>
      <c r="V833" s="8"/>
      <c r="W833" s="8"/>
      <c r="X833" s="8"/>
      <c r="Y833" s="8"/>
    </row>
    <row r="834" spans="1:25" x14ac:dyDescent="0.2">
      <c r="A834" s="49"/>
      <c r="B834" s="9"/>
      <c r="C834" s="8"/>
      <c r="D834" s="8"/>
      <c r="E834" s="8"/>
      <c r="F834" s="8"/>
      <c r="G834" s="8"/>
      <c r="H834" s="8"/>
      <c r="I834" s="8"/>
      <c r="J834" s="8"/>
      <c r="K834" s="8"/>
      <c r="L834" s="8"/>
      <c r="M834" s="8"/>
      <c r="N834" s="8"/>
      <c r="O834" s="8"/>
      <c r="P834" s="8"/>
      <c r="Q834" s="8"/>
      <c r="R834" s="8"/>
      <c r="S834" s="8"/>
      <c r="T834" s="8"/>
      <c r="U834" s="8"/>
      <c r="V834" s="8"/>
      <c r="W834" s="8"/>
      <c r="X834" s="8"/>
      <c r="Y834" s="8"/>
    </row>
    <row r="835" spans="1:25" x14ac:dyDescent="0.2">
      <c r="A835" s="49"/>
      <c r="B835" s="9"/>
      <c r="C835" s="8"/>
      <c r="D835" s="8"/>
      <c r="E835" s="8"/>
      <c r="F835" s="8"/>
      <c r="G835" s="8"/>
      <c r="H835" s="8"/>
      <c r="I835" s="8"/>
      <c r="J835" s="8"/>
      <c r="K835" s="8"/>
      <c r="L835" s="8"/>
      <c r="M835" s="8"/>
      <c r="N835" s="8"/>
      <c r="O835" s="8"/>
      <c r="P835" s="8"/>
      <c r="Q835" s="8"/>
      <c r="R835" s="8"/>
      <c r="S835" s="8"/>
      <c r="T835" s="8"/>
      <c r="U835" s="8"/>
      <c r="V835" s="8"/>
      <c r="W835" s="8"/>
      <c r="X835" s="8"/>
      <c r="Y835" s="8"/>
    </row>
    <row r="836" spans="1:25" x14ac:dyDescent="0.2">
      <c r="A836" s="49"/>
      <c r="B836" s="9"/>
      <c r="C836" s="8"/>
      <c r="D836" s="8"/>
      <c r="E836" s="8"/>
      <c r="F836" s="8"/>
      <c r="G836" s="8"/>
      <c r="H836" s="8"/>
      <c r="I836" s="8"/>
      <c r="J836" s="8"/>
      <c r="K836" s="8"/>
      <c r="L836" s="8"/>
      <c r="M836" s="8"/>
      <c r="N836" s="8"/>
      <c r="O836" s="8"/>
      <c r="P836" s="8"/>
      <c r="Q836" s="8"/>
      <c r="R836" s="8"/>
      <c r="S836" s="8"/>
      <c r="T836" s="8"/>
      <c r="U836" s="8"/>
      <c r="V836" s="8"/>
      <c r="W836" s="8"/>
      <c r="X836" s="8"/>
      <c r="Y836" s="8"/>
    </row>
    <row r="837" spans="1:25" x14ac:dyDescent="0.2">
      <c r="A837" s="49"/>
      <c r="B837" s="9"/>
      <c r="C837" s="8"/>
      <c r="D837" s="8"/>
      <c r="E837" s="8"/>
      <c r="F837" s="8"/>
      <c r="G837" s="8"/>
      <c r="H837" s="8"/>
      <c r="I837" s="8"/>
      <c r="J837" s="8"/>
      <c r="K837" s="8"/>
      <c r="L837" s="8"/>
      <c r="M837" s="8"/>
      <c r="N837" s="8"/>
      <c r="O837" s="8"/>
      <c r="P837" s="8"/>
      <c r="Q837" s="8"/>
      <c r="R837" s="8"/>
      <c r="S837" s="8"/>
      <c r="T837" s="8"/>
      <c r="U837" s="8"/>
      <c r="V837" s="8"/>
      <c r="W837" s="8"/>
      <c r="X837" s="8"/>
      <c r="Y837" s="8"/>
    </row>
    <row r="838" spans="1:25" x14ac:dyDescent="0.2">
      <c r="A838" s="49"/>
      <c r="B838" s="9"/>
      <c r="C838" s="8"/>
      <c r="D838" s="8"/>
      <c r="E838" s="8"/>
      <c r="F838" s="8"/>
      <c r="G838" s="8"/>
      <c r="H838" s="8"/>
      <c r="I838" s="8"/>
      <c r="J838" s="8"/>
      <c r="K838" s="8"/>
      <c r="L838" s="8"/>
      <c r="M838" s="8"/>
      <c r="N838" s="8"/>
      <c r="O838" s="8"/>
      <c r="P838" s="8"/>
      <c r="Q838" s="8"/>
      <c r="R838" s="8"/>
      <c r="S838" s="8"/>
      <c r="T838" s="8"/>
      <c r="U838" s="8"/>
      <c r="V838" s="8"/>
      <c r="W838" s="8"/>
      <c r="X838" s="8"/>
      <c r="Y838" s="8"/>
    </row>
    <row r="839" spans="1:25" x14ac:dyDescent="0.2">
      <c r="A839" s="49"/>
      <c r="B839" s="9"/>
      <c r="C839" s="8"/>
      <c r="D839" s="8"/>
      <c r="E839" s="8"/>
      <c r="F839" s="8"/>
      <c r="G839" s="8"/>
      <c r="H839" s="8"/>
      <c r="I839" s="8"/>
      <c r="J839" s="8"/>
      <c r="K839" s="8"/>
      <c r="L839" s="8"/>
      <c r="M839" s="8"/>
      <c r="N839" s="8"/>
      <c r="O839" s="8"/>
      <c r="P839" s="8"/>
      <c r="Q839" s="8"/>
      <c r="R839" s="8"/>
      <c r="S839" s="8"/>
      <c r="T839" s="8"/>
      <c r="U839" s="8"/>
      <c r="V839" s="8"/>
      <c r="W839" s="8"/>
      <c r="X839" s="8"/>
      <c r="Y839" s="8"/>
    </row>
    <row r="840" spans="1:25" x14ac:dyDescent="0.2">
      <c r="A840" s="49"/>
      <c r="B840" s="9"/>
      <c r="C840" s="8"/>
      <c r="D840" s="8"/>
      <c r="E840" s="8"/>
      <c r="F840" s="8"/>
      <c r="G840" s="8"/>
      <c r="H840" s="8"/>
      <c r="I840" s="8"/>
      <c r="J840" s="8"/>
      <c r="K840" s="8"/>
      <c r="L840" s="8"/>
      <c r="M840" s="8"/>
      <c r="N840" s="8"/>
      <c r="O840" s="8"/>
      <c r="P840" s="8"/>
      <c r="Q840" s="8"/>
      <c r="R840" s="8"/>
      <c r="S840" s="8"/>
      <c r="T840" s="8"/>
      <c r="U840" s="8"/>
      <c r="V840" s="8"/>
      <c r="W840" s="8"/>
      <c r="X840" s="8"/>
      <c r="Y840" s="8"/>
    </row>
    <row r="841" spans="1:25" x14ac:dyDescent="0.2">
      <c r="A841" s="49"/>
      <c r="B841" s="9"/>
      <c r="C841" s="8"/>
      <c r="D841" s="8"/>
      <c r="E841" s="8"/>
      <c r="F841" s="8"/>
      <c r="G841" s="8"/>
      <c r="H841" s="8"/>
      <c r="I841" s="8"/>
      <c r="J841" s="8"/>
      <c r="K841" s="8"/>
      <c r="L841" s="8"/>
      <c r="M841" s="8"/>
      <c r="N841" s="8"/>
      <c r="O841" s="8"/>
      <c r="P841" s="8"/>
      <c r="Q841" s="8"/>
      <c r="R841" s="8"/>
      <c r="S841" s="8"/>
      <c r="T841" s="8"/>
      <c r="U841" s="8"/>
      <c r="V841" s="8"/>
      <c r="W841" s="8"/>
      <c r="X841" s="8"/>
      <c r="Y841" s="8"/>
    </row>
    <row r="842" spans="1:25" x14ac:dyDescent="0.2">
      <c r="A842" s="49"/>
      <c r="B842" s="9"/>
      <c r="C842" s="8"/>
      <c r="D842" s="8"/>
      <c r="E842" s="8"/>
      <c r="F842" s="8"/>
      <c r="G842" s="8"/>
      <c r="H842" s="8"/>
      <c r="I842" s="8"/>
      <c r="J842" s="8"/>
      <c r="K842" s="8"/>
      <c r="L842" s="8"/>
      <c r="M842" s="8"/>
      <c r="N842" s="8"/>
      <c r="O842" s="8"/>
      <c r="P842" s="8"/>
      <c r="Q842" s="8"/>
      <c r="R842" s="8"/>
      <c r="S842" s="8"/>
      <c r="T842" s="8"/>
      <c r="U842" s="8"/>
      <c r="V842" s="8"/>
      <c r="W842" s="8"/>
      <c r="X842" s="8"/>
      <c r="Y842" s="8"/>
    </row>
    <row r="843" spans="1:25" x14ac:dyDescent="0.2">
      <c r="A843" s="49"/>
      <c r="B843" s="9"/>
      <c r="C843" s="8"/>
      <c r="D843" s="8"/>
      <c r="E843" s="8"/>
      <c r="F843" s="8"/>
      <c r="G843" s="8"/>
      <c r="H843" s="8"/>
      <c r="I843" s="8"/>
      <c r="J843" s="8"/>
      <c r="K843" s="8"/>
      <c r="L843" s="8"/>
      <c r="M843" s="8"/>
      <c r="N843" s="8"/>
      <c r="O843" s="8"/>
      <c r="P843" s="8"/>
      <c r="Q843" s="8"/>
      <c r="R843" s="8"/>
      <c r="S843" s="8"/>
      <c r="T843" s="8"/>
      <c r="U843" s="8"/>
      <c r="V843" s="8"/>
      <c r="W843" s="8"/>
      <c r="X843" s="8"/>
      <c r="Y843" s="8"/>
    </row>
    <row r="844" spans="1:25" x14ac:dyDescent="0.2">
      <c r="A844" s="49"/>
      <c r="B844" s="9"/>
      <c r="C844" s="8"/>
      <c r="D844" s="8"/>
      <c r="E844" s="8"/>
      <c r="F844" s="8"/>
      <c r="G844" s="8"/>
      <c r="H844" s="8"/>
      <c r="I844" s="8"/>
      <c r="J844" s="8"/>
      <c r="K844" s="8"/>
      <c r="L844" s="8"/>
      <c r="M844" s="8"/>
      <c r="N844" s="8"/>
      <c r="O844" s="8"/>
      <c r="P844" s="8"/>
      <c r="Q844" s="8"/>
      <c r="R844" s="8"/>
      <c r="S844" s="8"/>
      <c r="T844" s="8"/>
      <c r="U844" s="8"/>
      <c r="V844" s="8"/>
      <c r="W844" s="8"/>
      <c r="X844" s="8"/>
      <c r="Y844" s="8"/>
    </row>
    <row r="845" spans="1:25" x14ac:dyDescent="0.2">
      <c r="A845" s="49"/>
      <c r="B845" s="9"/>
      <c r="C845" s="8"/>
      <c r="D845" s="8"/>
      <c r="E845" s="8"/>
      <c r="F845" s="8"/>
      <c r="G845" s="8"/>
      <c r="H845" s="8"/>
      <c r="I845" s="8"/>
      <c r="J845" s="8"/>
      <c r="K845" s="8"/>
      <c r="L845" s="8"/>
      <c r="M845" s="8"/>
      <c r="N845" s="8"/>
      <c r="O845" s="8"/>
      <c r="P845" s="8"/>
      <c r="Q845" s="8"/>
      <c r="R845" s="8"/>
      <c r="S845" s="8"/>
      <c r="T845" s="8"/>
      <c r="U845" s="8"/>
      <c r="V845" s="8"/>
      <c r="W845" s="8"/>
      <c r="X845" s="8"/>
      <c r="Y845" s="8"/>
    </row>
    <row r="846" spans="1:25" x14ac:dyDescent="0.2">
      <c r="A846" s="49"/>
      <c r="B846" s="9"/>
      <c r="C846" s="8"/>
      <c r="D846" s="8"/>
      <c r="E846" s="8"/>
      <c r="F846" s="8"/>
      <c r="G846" s="8"/>
      <c r="H846" s="8"/>
      <c r="I846" s="8"/>
      <c r="J846" s="8"/>
      <c r="K846" s="8"/>
      <c r="L846" s="8"/>
      <c r="M846" s="8"/>
      <c r="N846" s="8"/>
      <c r="O846" s="8"/>
      <c r="P846" s="8"/>
      <c r="Q846" s="8"/>
      <c r="R846" s="8"/>
      <c r="S846" s="8"/>
      <c r="T846" s="8"/>
      <c r="U846" s="8"/>
      <c r="V846" s="8"/>
      <c r="W846" s="8"/>
      <c r="X846" s="8"/>
      <c r="Y846" s="8"/>
    </row>
    <row r="847" spans="1:25" x14ac:dyDescent="0.2">
      <c r="A847" s="49"/>
      <c r="B847" s="9"/>
      <c r="C847" s="8"/>
      <c r="D847" s="8"/>
      <c r="E847" s="8"/>
      <c r="F847" s="8"/>
      <c r="G847" s="8"/>
      <c r="H847" s="8"/>
      <c r="I847" s="8"/>
      <c r="J847" s="8"/>
      <c r="K847" s="8"/>
      <c r="L847" s="8"/>
      <c r="M847" s="8"/>
      <c r="N847" s="8"/>
      <c r="O847" s="8"/>
      <c r="P847" s="8"/>
      <c r="Q847" s="8"/>
      <c r="R847" s="8"/>
      <c r="S847" s="8"/>
      <c r="T847" s="8"/>
      <c r="U847" s="8"/>
      <c r="V847" s="8"/>
      <c r="W847" s="8"/>
      <c r="X847" s="8"/>
      <c r="Y847" s="8"/>
    </row>
    <row r="848" spans="1:25" x14ac:dyDescent="0.2">
      <c r="A848" s="49"/>
      <c r="B848" s="9"/>
      <c r="C848" s="8"/>
      <c r="D848" s="8"/>
      <c r="E848" s="8"/>
      <c r="F848" s="8"/>
      <c r="G848" s="8"/>
      <c r="H848" s="8"/>
      <c r="I848" s="8"/>
      <c r="J848" s="8"/>
      <c r="K848" s="8"/>
      <c r="L848" s="8"/>
      <c r="M848" s="8"/>
      <c r="N848" s="8"/>
      <c r="O848" s="8"/>
      <c r="P848" s="8"/>
      <c r="Q848" s="8"/>
      <c r="R848" s="8"/>
      <c r="S848" s="8"/>
      <c r="T848" s="8"/>
      <c r="U848" s="8"/>
      <c r="V848" s="8"/>
      <c r="W848" s="8"/>
      <c r="X848" s="8"/>
      <c r="Y848" s="8"/>
    </row>
    <row r="849" spans="1:25" x14ac:dyDescent="0.2">
      <c r="A849" s="49"/>
      <c r="B849" s="9"/>
      <c r="C849" s="8"/>
      <c r="D849" s="8"/>
      <c r="E849" s="8"/>
      <c r="F849" s="8"/>
      <c r="G849" s="8"/>
      <c r="H849" s="8"/>
      <c r="I849" s="8"/>
      <c r="J849" s="8"/>
      <c r="K849" s="8"/>
      <c r="L849" s="8"/>
      <c r="M849" s="8"/>
      <c r="N849" s="8"/>
      <c r="O849" s="8"/>
      <c r="P849" s="8"/>
      <c r="Q849" s="8"/>
      <c r="R849" s="8"/>
      <c r="S849" s="8"/>
      <c r="T849" s="8"/>
      <c r="U849" s="8"/>
      <c r="V849" s="8"/>
      <c r="W849" s="8"/>
      <c r="X849" s="8"/>
      <c r="Y849" s="8"/>
    </row>
    <row r="850" spans="1:25" x14ac:dyDescent="0.2">
      <c r="A850" s="49"/>
      <c r="B850" s="9"/>
      <c r="C850" s="8"/>
      <c r="D850" s="8"/>
      <c r="E850" s="8"/>
      <c r="F850" s="8"/>
      <c r="G850" s="8"/>
      <c r="H850" s="8"/>
      <c r="I850" s="8"/>
      <c r="J850" s="8"/>
      <c r="K850" s="8"/>
      <c r="L850" s="8"/>
      <c r="M850" s="8"/>
      <c r="N850" s="8"/>
      <c r="O850" s="8"/>
      <c r="P850" s="8"/>
      <c r="Q850" s="8"/>
      <c r="R850" s="8"/>
      <c r="S850" s="8"/>
      <c r="T850" s="8"/>
      <c r="U850" s="8"/>
      <c r="V850" s="8"/>
      <c r="W850" s="8"/>
      <c r="X850" s="8"/>
      <c r="Y850" s="8"/>
    </row>
    <row r="851" spans="1:25" x14ac:dyDescent="0.2">
      <c r="A851" s="49"/>
      <c r="B851" s="9"/>
      <c r="C851" s="8"/>
      <c r="D851" s="8"/>
      <c r="E851" s="8"/>
      <c r="F851" s="8"/>
      <c r="G851" s="8"/>
      <c r="H851" s="8"/>
      <c r="I851" s="8"/>
      <c r="J851" s="8"/>
      <c r="K851" s="8"/>
      <c r="L851" s="8"/>
      <c r="M851" s="8"/>
      <c r="N851" s="8"/>
      <c r="O851" s="8"/>
      <c r="P851" s="8"/>
      <c r="Q851" s="8"/>
      <c r="R851" s="8"/>
      <c r="S851" s="8"/>
      <c r="T851" s="8"/>
      <c r="U851" s="8"/>
      <c r="V851" s="8"/>
      <c r="W851" s="8"/>
      <c r="X851" s="8"/>
      <c r="Y851" s="8"/>
    </row>
    <row r="852" spans="1:25" x14ac:dyDescent="0.2">
      <c r="A852" s="49"/>
      <c r="B852" s="9"/>
      <c r="C852" s="8"/>
      <c r="D852" s="8"/>
      <c r="E852" s="8"/>
      <c r="F852" s="8"/>
      <c r="G852" s="8"/>
      <c r="H852" s="8"/>
      <c r="I852" s="8"/>
      <c r="J852" s="8"/>
      <c r="K852" s="8"/>
      <c r="L852" s="8"/>
      <c r="M852" s="8"/>
      <c r="N852" s="8"/>
      <c r="O852" s="8"/>
      <c r="P852" s="8"/>
      <c r="Q852" s="8"/>
      <c r="R852" s="8"/>
      <c r="S852" s="8"/>
      <c r="T852" s="8"/>
      <c r="U852" s="8"/>
      <c r="V852" s="8"/>
      <c r="W852" s="8"/>
      <c r="X852" s="8"/>
      <c r="Y852" s="8"/>
    </row>
    <row r="853" spans="1:25" x14ac:dyDescent="0.2">
      <c r="A853" s="49"/>
      <c r="B853" s="9"/>
      <c r="C853" s="8"/>
      <c r="D853" s="8"/>
      <c r="E853" s="8"/>
      <c r="F853" s="8"/>
      <c r="G853" s="8"/>
      <c r="H853" s="8"/>
      <c r="I853" s="8"/>
      <c r="J853" s="8"/>
      <c r="K853" s="8"/>
      <c r="L853" s="8"/>
      <c r="M853" s="8"/>
      <c r="N853" s="8"/>
      <c r="O853" s="8"/>
      <c r="P853" s="8"/>
      <c r="Q853" s="8"/>
      <c r="R853" s="8"/>
      <c r="S853" s="8"/>
      <c r="T853" s="8"/>
      <c r="U853" s="8"/>
      <c r="V853" s="8"/>
      <c r="W853" s="8"/>
      <c r="X853" s="8"/>
      <c r="Y853" s="8"/>
    </row>
    <row r="854" spans="1:25" x14ac:dyDescent="0.2">
      <c r="A854" s="49"/>
      <c r="B854" s="9"/>
      <c r="C854" s="8"/>
      <c r="D854" s="8"/>
      <c r="E854" s="8"/>
      <c r="F854" s="8"/>
      <c r="G854" s="8"/>
      <c r="H854" s="8"/>
      <c r="I854" s="8"/>
      <c r="J854" s="8"/>
      <c r="K854" s="8"/>
      <c r="L854" s="8"/>
      <c r="M854" s="8"/>
      <c r="N854" s="8"/>
      <c r="O854" s="8"/>
      <c r="P854" s="8"/>
      <c r="Q854" s="8"/>
      <c r="R854" s="8"/>
      <c r="S854" s="8"/>
      <c r="T854" s="8"/>
      <c r="U854" s="8"/>
      <c r="V854" s="8"/>
      <c r="W854" s="8"/>
      <c r="X854" s="8"/>
      <c r="Y854" s="8"/>
    </row>
    <row r="855" spans="1:25" x14ac:dyDescent="0.2">
      <c r="A855" s="49"/>
      <c r="B855" s="9"/>
      <c r="C855" s="8"/>
      <c r="D855" s="8"/>
      <c r="E855" s="8"/>
      <c r="F855" s="8"/>
      <c r="G855" s="8"/>
      <c r="H855" s="8"/>
      <c r="I855" s="8"/>
      <c r="J855" s="8"/>
      <c r="K855" s="8"/>
      <c r="L855" s="8"/>
      <c r="M855" s="8"/>
      <c r="N855" s="8"/>
      <c r="O855" s="8"/>
      <c r="P855" s="8"/>
      <c r="Q855" s="8"/>
      <c r="R855" s="8"/>
      <c r="S855" s="8"/>
      <c r="T855" s="8"/>
      <c r="U855" s="8"/>
      <c r="V855" s="8"/>
      <c r="W855" s="8"/>
      <c r="X855" s="8"/>
      <c r="Y855" s="8"/>
    </row>
    <row r="856" spans="1:25" x14ac:dyDescent="0.2">
      <c r="A856" s="49"/>
      <c r="B856" s="9"/>
      <c r="C856" s="8"/>
      <c r="D856" s="8"/>
      <c r="E856" s="8"/>
      <c r="F856" s="8"/>
      <c r="G856" s="8"/>
      <c r="H856" s="8"/>
      <c r="I856" s="8"/>
      <c r="J856" s="8"/>
      <c r="K856" s="8"/>
      <c r="L856" s="8"/>
      <c r="M856" s="8"/>
      <c r="N856" s="8"/>
      <c r="O856" s="8"/>
      <c r="P856" s="8"/>
      <c r="Q856" s="8"/>
      <c r="R856" s="8"/>
      <c r="S856" s="8"/>
      <c r="T856" s="8"/>
      <c r="U856" s="8"/>
      <c r="V856" s="8"/>
      <c r="W856" s="8"/>
      <c r="X856" s="8"/>
      <c r="Y856" s="8"/>
    </row>
    <row r="857" spans="1:25" x14ac:dyDescent="0.2">
      <c r="A857" s="49"/>
      <c r="B857" s="9"/>
      <c r="C857" s="8"/>
      <c r="D857" s="8"/>
      <c r="E857" s="8"/>
      <c r="F857" s="8"/>
      <c r="G857" s="8"/>
      <c r="H857" s="8"/>
      <c r="I857" s="8"/>
      <c r="J857" s="8"/>
      <c r="K857" s="8"/>
      <c r="L857" s="8"/>
      <c r="M857" s="8"/>
      <c r="N857" s="8"/>
      <c r="O857" s="8"/>
      <c r="P857" s="8"/>
      <c r="Q857" s="8"/>
      <c r="R857" s="8"/>
      <c r="S857" s="8"/>
      <c r="T857" s="8"/>
      <c r="U857" s="8"/>
      <c r="V857" s="8"/>
      <c r="W857" s="8"/>
      <c r="X857" s="8"/>
      <c r="Y857" s="8"/>
    </row>
    <row r="858" spans="1:25" x14ac:dyDescent="0.2">
      <c r="A858" s="49"/>
      <c r="B858" s="9"/>
      <c r="C858" s="8"/>
      <c r="D858" s="8"/>
      <c r="E858" s="8"/>
      <c r="F858" s="8"/>
      <c r="G858" s="8"/>
      <c r="H858" s="8"/>
      <c r="I858" s="8"/>
      <c r="J858" s="8"/>
      <c r="K858" s="8"/>
      <c r="L858" s="8"/>
      <c r="M858" s="8"/>
      <c r="N858" s="8"/>
      <c r="O858" s="8"/>
      <c r="P858" s="8"/>
      <c r="Q858" s="8"/>
      <c r="R858" s="8"/>
      <c r="S858" s="8"/>
      <c r="T858" s="8"/>
      <c r="U858" s="8"/>
      <c r="V858" s="8"/>
      <c r="W858" s="8"/>
      <c r="X858" s="8"/>
      <c r="Y858" s="8"/>
    </row>
    <row r="859" spans="1:25" x14ac:dyDescent="0.2">
      <c r="A859" s="49"/>
      <c r="B859" s="9"/>
      <c r="C859" s="8"/>
      <c r="D859" s="8"/>
      <c r="E859" s="8"/>
      <c r="F859" s="8"/>
      <c r="G859" s="8"/>
      <c r="H859" s="8"/>
      <c r="I859" s="8"/>
      <c r="J859" s="8"/>
      <c r="K859" s="8"/>
      <c r="L859" s="8"/>
      <c r="M859" s="8"/>
      <c r="N859" s="8"/>
      <c r="O859" s="8"/>
      <c r="P859" s="8"/>
      <c r="Q859" s="8"/>
      <c r="R859" s="8"/>
      <c r="S859" s="8"/>
      <c r="T859" s="8"/>
      <c r="U859" s="8"/>
      <c r="V859" s="8"/>
      <c r="W859" s="8"/>
      <c r="X859" s="8"/>
      <c r="Y859" s="8"/>
    </row>
    <row r="860" spans="1:25" x14ac:dyDescent="0.2">
      <c r="A860" s="49"/>
      <c r="B860" s="9"/>
      <c r="C860" s="8"/>
      <c r="D860" s="8"/>
      <c r="E860" s="8"/>
      <c r="F860" s="8"/>
      <c r="G860" s="8"/>
      <c r="H860" s="8"/>
      <c r="I860" s="8"/>
      <c r="J860" s="8"/>
      <c r="K860" s="8"/>
      <c r="L860" s="8"/>
      <c r="M860" s="8"/>
      <c r="N860" s="8"/>
      <c r="O860" s="8"/>
      <c r="P860" s="8"/>
      <c r="Q860" s="8"/>
      <c r="R860" s="8"/>
      <c r="S860" s="8"/>
      <c r="T860" s="8"/>
      <c r="U860" s="8"/>
      <c r="V860" s="8"/>
      <c r="W860" s="8"/>
      <c r="X860" s="8"/>
      <c r="Y860" s="8"/>
    </row>
    <row r="861" spans="1:25" x14ac:dyDescent="0.2">
      <c r="A861" s="49"/>
      <c r="B861" s="9"/>
      <c r="C861" s="8"/>
      <c r="D861" s="8"/>
      <c r="E861" s="8"/>
      <c r="F861" s="8"/>
      <c r="G861" s="8"/>
      <c r="H861" s="8"/>
      <c r="I861" s="8"/>
      <c r="J861" s="8"/>
      <c r="K861" s="8"/>
      <c r="L861" s="8"/>
      <c r="M861" s="8"/>
      <c r="N861" s="8"/>
      <c r="O861" s="8"/>
      <c r="P861" s="8"/>
      <c r="Q861" s="8"/>
      <c r="R861" s="8"/>
      <c r="S861" s="8"/>
      <c r="T861" s="8"/>
      <c r="U861" s="8"/>
      <c r="V861" s="8"/>
      <c r="W861" s="8"/>
      <c r="X861" s="8"/>
      <c r="Y861" s="8"/>
    </row>
    <row r="862" spans="1:25" x14ac:dyDescent="0.2">
      <c r="A862" s="49"/>
      <c r="B862" s="9"/>
      <c r="C862" s="8"/>
      <c r="D862" s="8"/>
      <c r="E862" s="8"/>
      <c r="F862" s="8"/>
      <c r="G862" s="8"/>
      <c r="H862" s="8"/>
      <c r="I862" s="8"/>
      <c r="J862" s="8"/>
      <c r="K862" s="8"/>
      <c r="L862" s="8"/>
      <c r="M862" s="8"/>
      <c r="N862" s="8"/>
      <c r="O862" s="8"/>
      <c r="P862" s="8"/>
      <c r="Q862" s="8"/>
      <c r="R862" s="8"/>
      <c r="S862" s="8"/>
      <c r="T862" s="8"/>
      <c r="U862" s="8"/>
      <c r="V862" s="8"/>
      <c r="W862" s="8"/>
      <c r="X862" s="8"/>
      <c r="Y862" s="8"/>
    </row>
    <row r="863" spans="1:25" x14ac:dyDescent="0.2">
      <c r="A863" s="49"/>
      <c r="B863" s="9"/>
      <c r="C863" s="8"/>
      <c r="D863" s="8"/>
      <c r="E863" s="8"/>
      <c r="F863" s="8"/>
      <c r="G863" s="8"/>
      <c r="H863" s="8"/>
      <c r="I863" s="8"/>
      <c r="J863" s="8"/>
      <c r="K863" s="8"/>
      <c r="L863" s="8"/>
      <c r="M863" s="8"/>
      <c r="N863" s="8"/>
      <c r="O863" s="8"/>
      <c r="P863" s="8"/>
      <c r="Q863" s="8"/>
      <c r="R863" s="8"/>
      <c r="S863" s="8"/>
      <c r="T863" s="8"/>
      <c r="U863" s="8"/>
      <c r="V863" s="8"/>
      <c r="W863" s="8"/>
      <c r="X863" s="8"/>
      <c r="Y863" s="8"/>
    </row>
    <row r="864" spans="1:25" x14ac:dyDescent="0.2">
      <c r="A864" s="49"/>
      <c r="B864" s="9"/>
      <c r="C864" s="8"/>
      <c r="D864" s="8"/>
      <c r="E864" s="8"/>
      <c r="F864" s="8"/>
      <c r="G864" s="8"/>
      <c r="H864" s="8"/>
      <c r="I864" s="8"/>
      <c r="J864" s="8"/>
      <c r="K864" s="8"/>
      <c r="L864" s="8"/>
      <c r="M864" s="8"/>
      <c r="N864" s="8"/>
      <c r="O864" s="8"/>
      <c r="P864" s="8"/>
      <c r="Q864" s="8"/>
      <c r="R864" s="8"/>
      <c r="S864" s="8"/>
      <c r="T864" s="8"/>
      <c r="U864" s="8"/>
      <c r="V864" s="8"/>
      <c r="W864" s="8"/>
      <c r="X864" s="8"/>
      <c r="Y864" s="8"/>
    </row>
    <row r="865" spans="1:25" x14ac:dyDescent="0.2">
      <c r="A865" s="49"/>
      <c r="B865" s="9"/>
      <c r="C865" s="8"/>
      <c r="D865" s="8"/>
      <c r="E865" s="8"/>
      <c r="F865" s="8"/>
      <c r="G865" s="8"/>
      <c r="H865" s="8"/>
      <c r="I865" s="8"/>
      <c r="J865" s="8"/>
      <c r="K865" s="8"/>
      <c r="L865" s="8"/>
      <c r="M865" s="8"/>
      <c r="N865" s="8"/>
      <c r="O865" s="8"/>
      <c r="P865" s="8"/>
      <c r="Q865" s="8"/>
      <c r="R865" s="8"/>
      <c r="S865" s="8"/>
      <c r="T865" s="8"/>
      <c r="U865" s="8"/>
      <c r="V865" s="8"/>
      <c r="W865" s="8"/>
      <c r="X865" s="8"/>
      <c r="Y865" s="8"/>
    </row>
    <row r="866" spans="1:25" x14ac:dyDescent="0.2">
      <c r="A866" s="49"/>
      <c r="B866" s="9"/>
      <c r="C866" s="8"/>
      <c r="D866" s="8"/>
      <c r="E866" s="8"/>
      <c r="F866" s="8"/>
      <c r="G866" s="8"/>
      <c r="H866" s="8"/>
      <c r="I866" s="8"/>
      <c r="J866" s="8"/>
      <c r="K866" s="8"/>
      <c r="L866" s="8"/>
      <c r="M866" s="8"/>
      <c r="N866" s="8"/>
      <c r="O866" s="8"/>
      <c r="P866" s="8"/>
      <c r="Q866" s="8"/>
      <c r="R866" s="8"/>
      <c r="S866" s="8"/>
      <c r="T866" s="8"/>
      <c r="U866" s="8"/>
      <c r="V866" s="8"/>
      <c r="W866" s="8"/>
      <c r="X866" s="8"/>
      <c r="Y866" s="8"/>
    </row>
    <row r="867" spans="1:25" x14ac:dyDescent="0.2">
      <c r="A867" s="49"/>
      <c r="B867" s="9"/>
      <c r="C867" s="8"/>
      <c r="D867" s="8"/>
      <c r="E867" s="8"/>
      <c r="F867" s="8"/>
      <c r="G867" s="8"/>
      <c r="H867" s="8"/>
      <c r="I867" s="8"/>
      <c r="J867" s="8"/>
      <c r="K867" s="8"/>
      <c r="L867" s="8"/>
      <c r="M867" s="8"/>
      <c r="N867" s="8"/>
      <c r="O867" s="8"/>
      <c r="P867" s="8"/>
      <c r="Q867" s="8"/>
      <c r="R867" s="8"/>
      <c r="S867" s="8"/>
      <c r="T867" s="8"/>
      <c r="U867" s="8"/>
      <c r="V867" s="8"/>
      <c r="W867" s="8"/>
      <c r="X867" s="8"/>
      <c r="Y867" s="8"/>
    </row>
    <row r="868" spans="1:25" x14ac:dyDescent="0.2">
      <c r="A868" s="49"/>
      <c r="B868" s="9"/>
      <c r="C868" s="8"/>
      <c r="D868" s="8"/>
      <c r="E868" s="8"/>
      <c r="F868" s="8"/>
      <c r="G868" s="8"/>
      <c r="H868" s="8"/>
      <c r="I868" s="8"/>
      <c r="J868" s="8"/>
      <c r="K868" s="8"/>
      <c r="L868" s="8"/>
      <c r="M868" s="8"/>
      <c r="N868" s="8"/>
      <c r="O868" s="8"/>
      <c r="P868" s="8"/>
      <c r="Q868" s="8"/>
      <c r="R868" s="8"/>
      <c r="S868" s="8"/>
      <c r="T868" s="8"/>
      <c r="U868" s="8"/>
      <c r="V868" s="8"/>
      <c r="W868" s="8"/>
      <c r="X868" s="8"/>
      <c r="Y868" s="8"/>
    </row>
    <row r="869" spans="1:25" x14ac:dyDescent="0.2">
      <c r="A869" s="49"/>
      <c r="B869" s="9"/>
      <c r="C869" s="8"/>
      <c r="D869" s="8"/>
      <c r="E869" s="8"/>
      <c r="F869" s="8"/>
      <c r="G869" s="8"/>
      <c r="H869" s="8"/>
      <c r="I869" s="8"/>
      <c r="J869" s="8"/>
      <c r="K869" s="8"/>
      <c r="L869" s="8"/>
      <c r="M869" s="8"/>
      <c r="N869" s="8"/>
      <c r="O869" s="8"/>
      <c r="P869" s="8"/>
      <c r="Q869" s="8"/>
      <c r="R869" s="8"/>
      <c r="S869" s="8"/>
      <c r="T869" s="8"/>
      <c r="U869" s="8"/>
      <c r="V869" s="8"/>
      <c r="W869" s="8"/>
      <c r="X869" s="8"/>
      <c r="Y869" s="8"/>
    </row>
    <row r="870" spans="1:25" x14ac:dyDescent="0.2">
      <c r="A870" s="49"/>
      <c r="B870" s="9"/>
      <c r="C870" s="8"/>
      <c r="D870" s="8"/>
      <c r="E870" s="8"/>
      <c r="F870" s="8"/>
      <c r="G870" s="8"/>
      <c r="H870" s="8"/>
      <c r="I870" s="8"/>
      <c r="J870" s="8"/>
      <c r="K870" s="8"/>
      <c r="L870" s="8"/>
      <c r="M870" s="8"/>
      <c r="N870" s="8"/>
      <c r="O870" s="8"/>
      <c r="P870" s="8"/>
      <c r="Q870" s="8"/>
      <c r="R870" s="8"/>
      <c r="S870" s="8"/>
      <c r="T870" s="8"/>
      <c r="U870" s="8"/>
      <c r="V870" s="8"/>
      <c r="W870" s="8"/>
      <c r="X870" s="8"/>
      <c r="Y870" s="8"/>
    </row>
    <row r="871" spans="1:25" x14ac:dyDescent="0.2">
      <c r="A871" s="49"/>
      <c r="B871" s="9"/>
      <c r="C871" s="8"/>
      <c r="D871" s="8"/>
      <c r="E871" s="8"/>
      <c r="F871" s="8"/>
      <c r="G871" s="8"/>
      <c r="H871" s="8"/>
      <c r="I871" s="8"/>
      <c r="J871" s="8"/>
      <c r="K871" s="8"/>
      <c r="L871" s="8"/>
      <c r="M871" s="8"/>
      <c r="N871" s="8"/>
      <c r="O871" s="8"/>
      <c r="P871" s="8"/>
      <c r="Q871" s="8"/>
      <c r="R871" s="8"/>
      <c r="S871" s="8"/>
      <c r="T871" s="8"/>
      <c r="U871" s="8"/>
      <c r="V871" s="8"/>
      <c r="W871" s="8"/>
      <c r="X871" s="8"/>
      <c r="Y871" s="8"/>
    </row>
    <row r="872" spans="1:25" x14ac:dyDescent="0.2">
      <c r="A872" s="49"/>
      <c r="B872" s="9"/>
      <c r="C872" s="8"/>
      <c r="D872" s="8"/>
      <c r="E872" s="8"/>
      <c r="F872" s="8"/>
      <c r="G872" s="8"/>
      <c r="H872" s="8"/>
      <c r="I872" s="8"/>
      <c r="J872" s="8"/>
      <c r="K872" s="8"/>
      <c r="L872" s="8"/>
      <c r="M872" s="8"/>
      <c r="N872" s="8"/>
      <c r="O872" s="8"/>
      <c r="P872" s="8"/>
      <c r="Q872" s="8"/>
      <c r="R872" s="8"/>
      <c r="S872" s="8"/>
      <c r="T872" s="8"/>
      <c r="U872" s="8"/>
      <c r="V872" s="8"/>
      <c r="W872" s="8"/>
      <c r="X872" s="8"/>
      <c r="Y872" s="8"/>
    </row>
    <row r="873" spans="1:25" x14ac:dyDescent="0.2">
      <c r="A873" s="49"/>
      <c r="B873" s="9"/>
      <c r="C873" s="8"/>
      <c r="D873" s="8"/>
      <c r="E873" s="8"/>
      <c r="F873" s="8"/>
      <c r="G873" s="8"/>
      <c r="H873" s="8"/>
      <c r="I873" s="8"/>
      <c r="J873" s="8"/>
      <c r="K873" s="8"/>
      <c r="L873" s="8"/>
      <c r="M873" s="8"/>
      <c r="N873" s="8"/>
      <c r="O873" s="8"/>
      <c r="P873" s="8"/>
      <c r="Q873" s="8"/>
      <c r="R873" s="8"/>
      <c r="S873" s="8"/>
      <c r="T873" s="8"/>
      <c r="U873" s="8"/>
      <c r="V873" s="8"/>
      <c r="W873" s="8"/>
      <c r="X873" s="8"/>
      <c r="Y873" s="8"/>
    </row>
    <row r="874" spans="1:25" x14ac:dyDescent="0.2">
      <c r="A874" s="49"/>
      <c r="B874" s="9"/>
      <c r="C874" s="8"/>
      <c r="D874" s="8"/>
      <c r="E874" s="8"/>
      <c r="F874" s="8"/>
      <c r="G874" s="8"/>
      <c r="H874" s="8"/>
      <c r="I874" s="8"/>
      <c r="J874" s="8"/>
      <c r="K874" s="8"/>
      <c r="L874" s="8"/>
      <c r="M874" s="8"/>
      <c r="N874" s="8"/>
      <c r="O874" s="8"/>
      <c r="P874" s="8"/>
      <c r="Q874" s="8"/>
      <c r="R874" s="8"/>
      <c r="S874" s="8"/>
      <c r="T874" s="8"/>
      <c r="U874" s="8"/>
      <c r="V874" s="8"/>
      <c r="W874" s="8"/>
      <c r="X874" s="8"/>
      <c r="Y874" s="8"/>
    </row>
    <row r="875" spans="1:25" x14ac:dyDescent="0.2">
      <c r="A875" s="49"/>
      <c r="B875" s="9"/>
      <c r="C875" s="8"/>
      <c r="D875" s="8"/>
      <c r="E875" s="8"/>
      <c r="F875" s="8"/>
      <c r="G875" s="8"/>
      <c r="H875" s="8"/>
      <c r="I875" s="8"/>
      <c r="J875" s="8"/>
      <c r="K875" s="8"/>
      <c r="L875" s="8"/>
      <c r="M875" s="8"/>
      <c r="N875" s="8"/>
      <c r="O875" s="8"/>
      <c r="P875" s="8"/>
      <c r="Q875" s="8"/>
      <c r="R875" s="8"/>
      <c r="S875" s="8"/>
      <c r="T875" s="8"/>
      <c r="U875" s="8"/>
      <c r="V875" s="8"/>
      <c r="W875" s="8"/>
      <c r="X875" s="8"/>
      <c r="Y875" s="8"/>
    </row>
    <row r="876" spans="1:25" x14ac:dyDescent="0.2">
      <c r="A876" s="49"/>
      <c r="B876" s="9"/>
      <c r="C876" s="8"/>
      <c r="D876" s="8"/>
      <c r="E876" s="8"/>
      <c r="F876" s="8"/>
      <c r="G876" s="8"/>
      <c r="H876" s="8"/>
      <c r="I876" s="8"/>
      <c r="J876" s="8"/>
      <c r="K876" s="8"/>
      <c r="L876" s="8"/>
      <c r="M876" s="8"/>
      <c r="N876" s="8"/>
      <c r="O876" s="8"/>
      <c r="P876" s="8"/>
      <c r="Q876" s="8"/>
      <c r="R876" s="8"/>
      <c r="S876" s="8"/>
      <c r="T876" s="8"/>
      <c r="U876" s="8"/>
      <c r="V876" s="8"/>
      <c r="W876" s="8"/>
      <c r="X876" s="8"/>
      <c r="Y876" s="8"/>
    </row>
    <row r="877" spans="1:25" x14ac:dyDescent="0.2">
      <c r="A877" s="49"/>
      <c r="B877" s="9"/>
      <c r="C877" s="8"/>
      <c r="D877" s="8"/>
      <c r="E877" s="8"/>
      <c r="F877" s="8"/>
      <c r="G877" s="8"/>
      <c r="H877" s="8"/>
      <c r="I877" s="8"/>
      <c r="J877" s="8"/>
      <c r="K877" s="8"/>
      <c r="L877" s="8"/>
      <c r="M877" s="8"/>
      <c r="N877" s="8"/>
      <c r="O877" s="8"/>
      <c r="P877" s="8"/>
      <c r="Q877" s="8"/>
      <c r="R877" s="8"/>
      <c r="S877" s="8"/>
      <c r="T877" s="8"/>
      <c r="U877" s="8"/>
      <c r="V877" s="8"/>
      <c r="W877" s="8"/>
      <c r="X877" s="8"/>
      <c r="Y877" s="8"/>
    </row>
    <row r="878" spans="1:25" x14ac:dyDescent="0.2">
      <c r="A878" s="49"/>
      <c r="B878" s="9"/>
      <c r="C878" s="8"/>
      <c r="D878" s="8"/>
      <c r="E878" s="8"/>
      <c r="F878" s="8"/>
      <c r="G878" s="8"/>
      <c r="H878" s="8"/>
      <c r="I878" s="8"/>
      <c r="J878" s="8"/>
      <c r="K878" s="8"/>
      <c r="L878" s="8"/>
      <c r="M878" s="8"/>
      <c r="N878" s="8"/>
      <c r="O878" s="8"/>
      <c r="P878" s="8"/>
      <c r="Q878" s="8"/>
      <c r="R878" s="8"/>
      <c r="S878" s="8"/>
      <c r="T878" s="8"/>
      <c r="U878" s="8"/>
      <c r="V878" s="8"/>
      <c r="W878" s="8"/>
      <c r="X878" s="8"/>
      <c r="Y878" s="8"/>
    </row>
    <row r="879" spans="1:25" x14ac:dyDescent="0.2">
      <c r="A879" s="49"/>
      <c r="B879" s="9"/>
      <c r="C879" s="8"/>
      <c r="D879" s="8"/>
      <c r="E879" s="8"/>
      <c r="F879" s="8"/>
      <c r="G879" s="8"/>
      <c r="H879" s="8"/>
      <c r="I879" s="8"/>
      <c r="J879" s="8"/>
      <c r="K879" s="8"/>
      <c r="L879" s="8"/>
      <c r="M879" s="8"/>
      <c r="N879" s="8"/>
      <c r="O879" s="8"/>
      <c r="P879" s="8"/>
      <c r="Q879" s="8"/>
      <c r="R879" s="8"/>
      <c r="S879" s="8"/>
      <c r="T879" s="8"/>
      <c r="U879" s="8"/>
      <c r="V879" s="8"/>
      <c r="W879" s="8"/>
      <c r="X879" s="8"/>
      <c r="Y879" s="8"/>
    </row>
    <row r="880" spans="1:25" x14ac:dyDescent="0.2">
      <c r="A880" s="49"/>
      <c r="B880" s="9"/>
      <c r="C880" s="8"/>
      <c r="D880" s="8"/>
      <c r="E880" s="8"/>
      <c r="F880" s="8"/>
      <c r="G880" s="8"/>
      <c r="H880" s="8"/>
      <c r="I880" s="8"/>
      <c r="J880" s="8"/>
      <c r="K880" s="8"/>
      <c r="L880" s="8"/>
      <c r="M880" s="8"/>
      <c r="N880" s="8"/>
      <c r="O880" s="8"/>
      <c r="P880" s="8"/>
      <c r="Q880" s="8"/>
      <c r="R880" s="8"/>
      <c r="S880" s="8"/>
      <c r="T880" s="8"/>
      <c r="U880" s="8"/>
      <c r="V880" s="8"/>
      <c r="W880" s="8"/>
      <c r="X880" s="8"/>
      <c r="Y880" s="8"/>
    </row>
    <row r="881" spans="1:25" x14ac:dyDescent="0.2">
      <c r="A881" s="49"/>
      <c r="B881" s="9"/>
      <c r="C881" s="8"/>
      <c r="D881" s="8"/>
      <c r="E881" s="8"/>
      <c r="F881" s="8"/>
      <c r="G881" s="8"/>
      <c r="H881" s="8"/>
      <c r="I881" s="8"/>
      <c r="J881" s="8"/>
      <c r="K881" s="8"/>
      <c r="L881" s="8"/>
      <c r="M881" s="8"/>
      <c r="N881" s="8"/>
      <c r="O881" s="8"/>
      <c r="P881" s="8"/>
      <c r="Q881" s="8"/>
      <c r="R881" s="8"/>
      <c r="S881" s="8"/>
      <c r="T881" s="8"/>
      <c r="U881" s="8"/>
      <c r="V881" s="8"/>
      <c r="W881" s="8"/>
      <c r="X881" s="8"/>
      <c r="Y881" s="8"/>
    </row>
    <row r="882" spans="1:25" x14ac:dyDescent="0.2">
      <c r="A882" s="49"/>
      <c r="B882" s="9"/>
      <c r="C882" s="8"/>
      <c r="D882" s="8"/>
      <c r="E882" s="8"/>
      <c r="F882" s="8"/>
      <c r="G882" s="8"/>
      <c r="H882" s="8"/>
      <c r="I882" s="8"/>
      <c r="J882" s="8"/>
      <c r="K882" s="8"/>
      <c r="L882" s="8"/>
      <c r="M882" s="8"/>
      <c r="N882" s="8"/>
      <c r="O882" s="8"/>
      <c r="P882" s="8"/>
      <c r="Q882" s="8"/>
      <c r="R882" s="8"/>
      <c r="S882" s="8"/>
      <c r="T882" s="8"/>
      <c r="U882" s="8"/>
      <c r="V882" s="8"/>
      <c r="W882" s="8"/>
      <c r="X882" s="8"/>
      <c r="Y882" s="8"/>
    </row>
    <row r="883" spans="1:25" x14ac:dyDescent="0.2">
      <c r="A883" s="49"/>
      <c r="B883" s="9"/>
      <c r="C883" s="8"/>
      <c r="D883" s="8"/>
      <c r="E883" s="8"/>
      <c r="F883" s="8"/>
      <c r="G883" s="8"/>
      <c r="H883" s="8"/>
      <c r="I883" s="8"/>
      <c r="J883" s="8"/>
      <c r="K883" s="8"/>
      <c r="L883" s="8"/>
      <c r="M883" s="8"/>
      <c r="N883" s="8"/>
      <c r="O883" s="8"/>
      <c r="P883" s="8"/>
      <c r="Q883" s="8"/>
      <c r="R883" s="8"/>
      <c r="S883" s="8"/>
      <c r="T883" s="8"/>
      <c r="U883" s="8"/>
      <c r="V883" s="8"/>
      <c r="W883" s="8"/>
      <c r="X883" s="8"/>
      <c r="Y883" s="8"/>
    </row>
    <row r="884" spans="1:25" x14ac:dyDescent="0.2">
      <c r="A884" s="49"/>
      <c r="B884" s="9"/>
      <c r="C884" s="8"/>
      <c r="D884" s="8"/>
      <c r="E884" s="8"/>
      <c r="F884" s="8"/>
      <c r="G884" s="8"/>
      <c r="H884" s="8"/>
      <c r="I884" s="8"/>
      <c r="J884" s="8"/>
      <c r="K884" s="8"/>
      <c r="L884" s="8"/>
      <c r="M884" s="8"/>
      <c r="N884" s="8"/>
      <c r="O884" s="8"/>
      <c r="P884" s="8"/>
      <c r="Q884" s="8"/>
      <c r="R884" s="8"/>
      <c r="S884" s="8"/>
      <c r="T884" s="8"/>
      <c r="U884" s="8"/>
      <c r="V884" s="8"/>
      <c r="W884" s="8"/>
      <c r="X884" s="8"/>
      <c r="Y884" s="8"/>
    </row>
    <row r="885" spans="1:25" x14ac:dyDescent="0.2">
      <c r="A885" s="49"/>
      <c r="B885" s="9"/>
      <c r="C885" s="8"/>
      <c r="D885" s="8"/>
      <c r="E885" s="8"/>
      <c r="F885" s="8"/>
      <c r="G885" s="8"/>
      <c r="H885" s="8"/>
      <c r="I885" s="8"/>
      <c r="J885" s="8"/>
      <c r="K885" s="8"/>
      <c r="L885" s="8"/>
      <c r="M885" s="8"/>
      <c r="N885" s="8"/>
      <c r="O885" s="8"/>
      <c r="P885" s="8"/>
      <c r="Q885" s="8"/>
      <c r="R885" s="8"/>
      <c r="S885" s="8"/>
      <c r="T885" s="8"/>
      <c r="U885" s="8"/>
      <c r="V885" s="8"/>
      <c r="W885" s="8"/>
      <c r="X885" s="8"/>
      <c r="Y885" s="8"/>
    </row>
    <row r="886" spans="1:25" x14ac:dyDescent="0.2">
      <c r="A886" s="49"/>
      <c r="B886" s="9"/>
      <c r="C886" s="8"/>
      <c r="D886" s="8"/>
      <c r="E886" s="8"/>
      <c r="F886" s="8"/>
      <c r="G886" s="8"/>
      <c r="H886" s="8"/>
      <c r="I886" s="8"/>
      <c r="J886" s="8"/>
      <c r="K886" s="8"/>
      <c r="L886" s="8"/>
      <c r="M886" s="8"/>
      <c r="N886" s="8"/>
      <c r="O886" s="8"/>
      <c r="P886" s="8"/>
      <c r="Q886" s="8"/>
      <c r="R886" s="8"/>
      <c r="S886" s="8"/>
      <c r="T886" s="8"/>
      <c r="U886" s="8"/>
      <c r="V886" s="8"/>
      <c r="W886" s="8"/>
      <c r="X886" s="8"/>
      <c r="Y886" s="8"/>
    </row>
    <row r="887" spans="1:25" x14ac:dyDescent="0.2">
      <c r="A887" s="49"/>
      <c r="B887" s="9"/>
      <c r="C887" s="8"/>
      <c r="D887" s="8"/>
      <c r="E887" s="8"/>
      <c r="F887" s="8"/>
      <c r="G887" s="8"/>
      <c r="H887" s="8"/>
      <c r="I887" s="8"/>
      <c r="J887" s="8"/>
      <c r="K887" s="8"/>
      <c r="L887" s="8"/>
      <c r="M887" s="8"/>
      <c r="N887" s="8"/>
      <c r="O887" s="8"/>
      <c r="P887" s="8"/>
      <c r="Q887" s="8"/>
      <c r="R887" s="8"/>
      <c r="S887" s="8"/>
      <c r="T887" s="8"/>
      <c r="U887" s="8"/>
      <c r="V887" s="8"/>
      <c r="W887" s="8"/>
      <c r="X887" s="8"/>
      <c r="Y887" s="8"/>
    </row>
    <row r="888" spans="1:25" x14ac:dyDescent="0.2">
      <c r="A888" s="49"/>
      <c r="B888" s="9"/>
      <c r="C888" s="8"/>
      <c r="D888" s="8"/>
      <c r="E888" s="8"/>
      <c r="F888" s="8"/>
      <c r="G888" s="8"/>
      <c r="H888" s="8"/>
      <c r="I888" s="8"/>
      <c r="J888" s="8"/>
      <c r="K888" s="8"/>
      <c r="L888" s="8"/>
      <c r="M888" s="8"/>
      <c r="N888" s="8"/>
      <c r="O888" s="8"/>
      <c r="P888" s="8"/>
      <c r="Q888" s="8"/>
      <c r="R888" s="8"/>
      <c r="S888" s="8"/>
      <c r="T888" s="8"/>
      <c r="U888" s="8"/>
      <c r="V888" s="8"/>
      <c r="W888" s="8"/>
      <c r="X888" s="8"/>
      <c r="Y888" s="8"/>
    </row>
    <row r="889" spans="1:25" x14ac:dyDescent="0.2">
      <c r="A889" s="49"/>
      <c r="B889" s="9"/>
      <c r="C889" s="8"/>
      <c r="D889" s="8"/>
      <c r="E889" s="8"/>
      <c r="F889" s="8"/>
      <c r="G889" s="8"/>
      <c r="H889" s="8"/>
      <c r="I889" s="8"/>
      <c r="J889" s="8"/>
      <c r="K889" s="8"/>
      <c r="L889" s="8"/>
      <c r="M889" s="8"/>
      <c r="N889" s="8"/>
      <c r="O889" s="8"/>
      <c r="P889" s="8"/>
      <c r="Q889" s="8"/>
      <c r="R889" s="8"/>
      <c r="S889" s="8"/>
      <c r="T889" s="8"/>
      <c r="U889" s="8"/>
      <c r="V889" s="8"/>
      <c r="W889" s="8"/>
      <c r="X889" s="8"/>
      <c r="Y889" s="8"/>
    </row>
    <row r="890" spans="1:25" x14ac:dyDescent="0.2">
      <c r="A890" s="49"/>
      <c r="B890" s="9"/>
      <c r="C890" s="8"/>
      <c r="D890" s="8"/>
      <c r="E890" s="8"/>
      <c r="F890" s="8"/>
      <c r="G890" s="8"/>
      <c r="H890" s="8"/>
      <c r="I890" s="8"/>
      <c r="J890" s="8"/>
      <c r="K890" s="8"/>
      <c r="L890" s="8"/>
      <c r="M890" s="8"/>
      <c r="N890" s="8"/>
      <c r="O890" s="8"/>
      <c r="P890" s="8"/>
      <c r="Q890" s="8"/>
      <c r="R890" s="8"/>
      <c r="S890" s="8"/>
      <c r="T890" s="8"/>
      <c r="U890" s="8"/>
      <c r="V890" s="8"/>
      <c r="W890" s="8"/>
      <c r="X890" s="8"/>
      <c r="Y890" s="8"/>
    </row>
    <row r="891" spans="1:25" x14ac:dyDescent="0.2">
      <c r="A891" s="49"/>
      <c r="B891" s="9"/>
      <c r="C891" s="8"/>
      <c r="D891" s="8"/>
      <c r="E891" s="8"/>
      <c r="F891" s="8"/>
      <c r="G891" s="8"/>
      <c r="H891" s="8"/>
      <c r="I891" s="8"/>
      <c r="J891" s="8"/>
      <c r="K891" s="8"/>
      <c r="L891" s="8"/>
      <c r="M891" s="8"/>
      <c r="N891" s="8"/>
      <c r="O891" s="8"/>
      <c r="P891" s="8"/>
      <c r="Q891" s="8"/>
      <c r="R891" s="8"/>
      <c r="S891" s="8"/>
      <c r="T891" s="8"/>
      <c r="U891" s="8"/>
      <c r="V891" s="8"/>
      <c r="W891" s="8"/>
      <c r="X891" s="8"/>
      <c r="Y891" s="8"/>
    </row>
    <row r="892" spans="1:25" x14ac:dyDescent="0.2">
      <c r="A892" s="49"/>
      <c r="B892" s="9"/>
      <c r="C892" s="8"/>
      <c r="D892" s="8"/>
      <c r="E892" s="8"/>
      <c r="F892" s="8"/>
      <c r="G892" s="8"/>
      <c r="H892" s="8"/>
      <c r="I892" s="8"/>
      <c r="J892" s="8"/>
      <c r="K892" s="8"/>
      <c r="L892" s="8"/>
      <c r="M892" s="8"/>
      <c r="N892" s="8"/>
      <c r="O892" s="8"/>
      <c r="P892" s="8"/>
      <c r="Q892" s="8"/>
      <c r="R892" s="8"/>
      <c r="S892" s="8"/>
      <c r="T892" s="8"/>
      <c r="U892" s="8"/>
      <c r="V892" s="8"/>
      <c r="W892" s="8"/>
      <c r="X892" s="8"/>
      <c r="Y892" s="8"/>
    </row>
    <row r="893" spans="1:25" x14ac:dyDescent="0.2">
      <c r="A893" s="49"/>
      <c r="B893" s="9"/>
      <c r="C893" s="8"/>
      <c r="D893" s="8"/>
      <c r="E893" s="8"/>
      <c r="F893" s="8"/>
      <c r="G893" s="8"/>
      <c r="H893" s="8"/>
      <c r="I893" s="8"/>
      <c r="J893" s="8"/>
      <c r="K893" s="8"/>
      <c r="L893" s="8"/>
      <c r="M893" s="8"/>
      <c r="N893" s="8"/>
      <c r="O893" s="8"/>
      <c r="P893" s="8"/>
      <c r="Q893" s="8"/>
      <c r="R893" s="8"/>
      <c r="S893" s="8"/>
      <c r="T893" s="8"/>
      <c r="U893" s="8"/>
      <c r="V893" s="8"/>
      <c r="W893" s="8"/>
      <c r="X893" s="8"/>
      <c r="Y893" s="8"/>
    </row>
    <row r="894" spans="1:25" x14ac:dyDescent="0.2">
      <c r="A894" s="49"/>
      <c r="B894" s="9"/>
      <c r="C894" s="8"/>
      <c r="D894" s="8"/>
      <c r="E894" s="8"/>
      <c r="F894" s="8"/>
      <c r="G894" s="8"/>
      <c r="H894" s="8"/>
      <c r="I894" s="8"/>
      <c r="J894" s="8"/>
      <c r="K894" s="8"/>
      <c r="L894" s="8"/>
      <c r="M894" s="8"/>
      <c r="N894" s="8"/>
      <c r="O894" s="8"/>
      <c r="P894" s="8"/>
      <c r="Q894" s="8"/>
      <c r="R894" s="8"/>
      <c r="S894" s="8"/>
      <c r="T894" s="8"/>
      <c r="U894" s="8"/>
      <c r="V894" s="8"/>
      <c r="W894" s="8"/>
      <c r="X894" s="8"/>
      <c r="Y894" s="8"/>
    </row>
    <row r="895" spans="1:25" x14ac:dyDescent="0.2">
      <c r="A895" s="49"/>
      <c r="B895" s="9"/>
      <c r="C895" s="8"/>
      <c r="D895" s="8"/>
      <c r="E895" s="8"/>
      <c r="F895" s="8"/>
      <c r="G895" s="8"/>
      <c r="H895" s="8"/>
      <c r="I895" s="8"/>
      <c r="J895" s="8"/>
      <c r="K895" s="8"/>
      <c r="L895" s="8"/>
      <c r="M895" s="8"/>
      <c r="N895" s="8"/>
      <c r="O895" s="8"/>
      <c r="P895" s="8"/>
      <c r="Q895" s="8"/>
      <c r="R895" s="8"/>
      <c r="S895" s="8"/>
      <c r="T895" s="8"/>
      <c r="U895" s="8"/>
      <c r="V895" s="8"/>
      <c r="W895" s="8"/>
      <c r="X895" s="8"/>
      <c r="Y895" s="8"/>
    </row>
    <row r="896" spans="1:25" x14ac:dyDescent="0.2">
      <c r="A896" s="49"/>
      <c r="B896" s="9"/>
      <c r="C896" s="8"/>
      <c r="D896" s="8"/>
      <c r="E896" s="8"/>
      <c r="F896" s="8"/>
      <c r="G896" s="8"/>
      <c r="H896" s="8"/>
      <c r="I896" s="8"/>
      <c r="J896" s="8"/>
      <c r="K896" s="8"/>
      <c r="L896" s="8"/>
      <c r="M896" s="8"/>
      <c r="N896" s="8"/>
      <c r="O896" s="8"/>
      <c r="P896" s="8"/>
      <c r="Q896" s="8"/>
      <c r="R896" s="8"/>
      <c r="S896" s="8"/>
      <c r="T896" s="8"/>
      <c r="U896" s="8"/>
      <c r="V896" s="8"/>
      <c r="W896" s="8"/>
      <c r="X896" s="8"/>
      <c r="Y896" s="8"/>
    </row>
    <row r="897" spans="1:25" x14ac:dyDescent="0.2">
      <c r="A897" s="49"/>
      <c r="B897" s="9"/>
      <c r="C897" s="8"/>
      <c r="D897" s="8"/>
      <c r="E897" s="8"/>
      <c r="F897" s="8"/>
      <c r="G897" s="8"/>
      <c r="H897" s="8"/>
      <c r="I897" s="8"/>
      <c r="J897" s="8"/>
      <c r="K897" s="8"/>
      <c r="L897" s="8"/>
      <c r="M897" s="8"/>
      <c r="N897" s="8"/>
      <c r="O897" s="8"/>
      <c r="P897" s="8"/>
      <c r="Q897" s="8"/>
      <c r="R897" s="8"/>
      <c r="S897" s="8"/>
      <c r="T897" s="8"/>
      <c r="U897" s="8"/>
      <c r="V897" s="8"/>
      <c r="W897" s="8"/>
      <c r="X897" s="8"/>
      <c r="Y897" s="8"/>
    </row>
    <row r="898" spans="1:25" x14ac:dyDescent="0.2">
      <c r="A898" s="49"/>
      <c r="B898" s="9"/>
      <c r="C898" s="8"/>
      <c r="D898" s="8"/>
      <c r="E898" s="8"/>
      <c r="F898" s="8"/>
      <c r="G898" s="8"/>
      <c r="H898" s="8"/>
      <c r="I898" s="8"/>
      <c r="J898" s="8"/>
      <c r="K898" s="8"/>
      <c r="L898" s="8"/>
      <c r="M898" s="8"/>
      <c r="N898" s="8"/>
      <c r="O898" s="8"/>
      <c r="P898" s="8"/>
      <c r="Q898" s="8"/>
      <c r="R898" s="8"/>
      <c r="S898" s="8"/>
      <c r="T898" s="8"/>
      <c r="U898" s="8"/>
      <c r="V898" s="8"/>
      <c r="W898" s="8"/>
      <c r="X898" s="8"/>
      <c r="Y898" s="8"/>
    </row>
    <row r="899" spans="1:25" x14ac:dyDescent="0.2">
      <c r="A899" s="49"/>
      <c r="B899" s="9"/>
      <c r="C899" s="8"/>
      <c r="D899" s="8"/>
      <c r="E899" s="8"/>
      <c r="F899" s="8"/>
      <c r="G899" s="8"/>
      <c r="H899" s="8"/>
      <c r="I899" s="8"/>
      <c r="J899" s="8"/>
      <c r="K899" s="8"/>
      <c r="L899" s="8"/>
      <c r="M899" s="8"/>
      <c r="N899" s="8"/>
      <c r="O899" s="8"/>
      <c r="P899" s="8"/>
      <c r="Q899" s="8"/>
      <c r="R899" s="8"/>
      <c r="S899" s="8"/>
      <c r="T899" s="8"/>
      <c r="U899" s="8"/>
      <c r="V899" s="8"/>
      <c r="W899" s="8"/>
      <c r="X899" s="8"/>
      <c r="Y899" s="8"/>
    </row>
    <row r="900" spans="1:25" x14ac:dyDescent="0.2">
      <c r="A900" s="49"/>
      <c r="B900" s="9"/>
      <c r="C900" s="8"/>
      <c r="D900" s="8"/>
      <c r="E900" s="8"/>
      <c r="F900" s="8"/>
      <c r="G900" s="8"/>
      <c r="H900" s="8"/>
      <c r="I900" s="8"/>
      <c r="J900" s="8"/>
      <c r="K900" s="8"/>
      <c r="L900" s="8"/>
      <c r="M900" s="8"/>
      <c r="N900" s="8"/>
      <c r="O900" s="8"/>
      <c r="P900" s="8"/>
      <c r="Q900" s="8"/>
      <c r="R900" s="8"/>
      <c r="S900" s="8"/>
      <c r="T900" s="8"/>
      <c r="U900" s="8"/>
      <c r="V900" s="8"/>
      <c r="W900" s="8"/>
      <c r="X900" s="8"/>
      <c r="Y900" s="8"/>
    </row>
    <row r="901" spans="1:25" x14ac:dyDescent="0.2">
      <c r="A901" s="49"/>
      <c r="B901" s="9"/>
      <c r="C901" s="8"/>
      <c r="D901" s="8"/>
      <c r="E901" s="8"/>
      <c r="F901" s="8"/>
      <c r="G901" s="8"/>
      <c r="H901" s="8"/>
      <c r="I901" s="8"/>
      <c r="J901" s="8"/>
      <c r="K901" s="8"/>
      <c r="L901" s="8"/>
      <c r="M901" s="8"/>
      <c r="N901" s="8"/>
      <c r="O901" s="8"/>
      <c r="P901" s="8"/>
      <c r="Q901" s="8"/>
      <c r="R901" s="8"/>
      <c r="S901" s="8"/>
      <c r="T901" s="8"/>
      <c r="U901" s="8"/>
      <c r="V901" s="8"/>
      <c r="W901" s="8"/>
      <c r="X901" s="8"/>
      <c r="Y901" s="8"/>
    </row>
    <row r="902" spans="1:25" x14ac:dyDescent="0.2">
      <c r="A902" s="49"/>
      <c r="B902" s="9"/>
      <c r="C902" s="8"/>
      <c r="D902" s="8"/>
      <c r="E902" s="8"/>
      <c r="F902" s="8"/>
      <c r="G902" s="8"/>
      <c r="H902" s="8"/>
      <c r="I902" s="8"/>
      <c r="J902" s="8"/>
      <c r="K902" s="8"/>
      <c r="L902" s="8"/>
      <c r="M902" s="8"/>
      <c r="N902" s="8"/>
      <c r="O902" s="8"/>
      <c r="P902" s="8"/>
      <c r="Q902" s="8"/>
      <c r="R902" s="8"/>
      <c r="S902" s="8"/>
      <c r="T902" s="8"/>
      <c r="U902" s="8"/>
      <c r="V902" s="8"/>
      <c r="W902" s="8"/>
      <c r="X902" s="8"/>
      <c r="Y902" s="8"/>
    </row>
    <row r="903" spans="1:25" x14ac:dyDescent="0.2">
      <c r="A903" s="49"/>
      <c r="B903" s="9"/>
      <c r="C903" s="8"/>
      <c r="D903" s="8"/>
      <c r="E903" s="8"/>
      <c r="F903" s="8"/>
      <c r="G903" s="8"/>
      <c r="H903" s="8"/>
      <c r="I903" s="8"/>
      <c r="J903" s="8"/>
      <c r="K903" s="8"/>
      <c r="L903" s="8"/>
      <c r="M903" s="8"/>
      <c r="N903" s="8"/>
      <c r="O903" s="8"/>
      <c r="P903" s="8"/>
      <c r="Q903" s="8"/>
      <c r="R903" s="8"/>
      <c r="S903" s="8"/>
      <c r="T903" s="8"/>
      <c r="U903" s="8"/>
      <c r="V903" s="8"/>
      <c r="W903" s="8"/>
      <c r="X903" s="8"/>
      <c r="Y903" s="8"/>
    </row>
    <row r="904" spans="1:25" x14ac:dyDescent="0.2">
      <c r="A904" s="49"/>
      <c r="B904" s="9"/>
      <c r="C904" s="8"/>
      <c r="D904" s="8"/>
      <c r="E904" s="8"/>
      <c r="F904" s="8"/>
      <c r="G904" s="8"/>
      <c r="H904" s="8"/>
      <c r="I904" s="8"/>
      <c r="J904" s="8"/>
      <c r="K904" s="8"/>
      <c r="L904" s="8"/>
      <c r="M904" s="8"/>
      <c r="N904" s="8"/>
      <c r="O904" s="8"/>
      <c r="P904" s="8"/>
      <c r="Q904" s="8"/>
      <c r="R904" s="8"/>
      <c r="S904" s="8"/>
      <c r="T904" s="8"/>
      <c r="U904" s="8"/>
      <c r="V904" s="8"/>
      <c r="W904" s="8"/>
      <c r="X904" s="8"/>
      <c r="Y904" s="8"/>
    </row>
    <row r="905" spans="1:25" x14ac:dyDescent="0.2">
      <c r="A905" s="49"/>
      <c r="B905" s="9"/>
      <c r="C905" s="8"/>
      <c r="D905" s="8"/>
      <c r="E905" s="8"/>
      <c r="F905" s="8"/>
      <c r="G905" s="8"/>
      <c r="H905" s="8"/>
      <c r="I905" s="8"/>
      <c r="J905" s="8"/>
      <c r="K905" s="8"/>
      <c r="L905" s="8"/>
      <c r="M905" s="8"/>
      <c r="N905" s="8"/>
      <c r="O905" s="8"/>
      <c r="P905" s="8"/>
      <c r="Q905" s="8"/>
      <c r="R905" s="8"/>
      <c r="S905" s="8"/>
      <c r="T905" s="8"/>
      <c r="U905" s="8"/>
      <c r="V905" s="8"/>
      <c r="W905" s="8"/>
      <c r="X905" s="8"/>
      <c r="Y905" s="8"/>
    </row>
    <row r="906" spans="1:25" x14ac:dyDescent="0.2">
      <c r="A906" s="49"/>
      <c r="B906" s="9"/>
      <c r="C906" s="8"/>
      <c r="D906" s="8"/>
      <c r="E906" s="8"/>
      <c r="F906" s="8"/>
      <c r="G906" s="8"/>
      <c r="H906" s="8"/>
      <c r="I906" s="8"/>
      <c r="J906" s="8"/>
      <c r="K906" s="8"/>
      <c r="L906" s="8"/>
      <c r="M906" s="8"/>
      <c r="N906" s="8"/>
      <c r="O906" s="8"/>
      <c r="P906" s="8"/>
      <c r="Q906" s="8"/>
      <c r="R906" s="8"/>
      <c r="S906" s="8"/>
      <c r="T906" s="8"/>
      <c r="U906" s="8"/>
      <c r="V906" s="8"/>
      <c r="W906" s="8"/>
      <c r="X906" s="8"/>
      <c r="Y906" s="8"/>
    </row>
    <row r="907" spans="1:25" x14ac:dyDescent="0.2">
      <c r="A907" s="49"/>
      <c r="B907" s="9"/>
      <c r="C907" s="8"/>
      <c r="D907" s="8"/>
      <c r="E907" s="8"/>
      <c r="F907" s="8"/>
      <c r="G907" s="8"/>
      <c r="H907" s="8"/>
      <c r="I907" s="8"/>
      <c r="J907" s="8"/>
      <c r="K907" s="8"/>
      <c r="L907" s="8"/>
      <c r="M907" s="8"/>
      <c r="N907" s="8"/>
      <c r="O907" s="8"/>
      <c r="P907" s="8"/>
      <c r="Q907" s="8"/>
      <c r="R907" s="8"/>
      <c r="S907" s="8"/>
      <c r="T907" s="8"/>
      <c r="U907" s="8"/>
      <c r="V907" s="8"/>
      <c r="W907" s="8"/>
      <c r="X907" s="8"/>
      <c r="Y907" s="8"/>
    </row>
    <row r="908" spans="1:25" x14ac:dyDescent="0.2">
      <c r="A908" s="49"/>
      <c r="B908" s="9"/>
      <c r="C908" s="8"/>
      <c r="D908" s="8"/>
      <c r="E908" s="8"/>
      <c r="F908" s="8"/>
      <c r="G908" s="8"/>
      <c r="H908" s="8"/>
      <c r="I908" s="8"/>
      <c r="J908" s="8"/>
      <c r="K908" s="8"/>
      <c r="L908" s="8"/>
      <c r="M908" s="8"/>
      <c r="N908" s="8"/>
      <c r="O908" s="8"/>
      <c r="P908" s="8"/>
      <c r="Q908" s="8"/>
      <c r="R908" s="8"/>
      <c r="S908" s="8"/>
      <c r="T908" s="8"/>
      <c r="U908" s="8"/>
      <c r="V908" s="8"/>
      <c r="W908" s="8"/>
      <c r="X908" s="8"/>
      <c r="Y908" s="8"/>
    </row>
    <row r="909" spans="1:25" x14ac:dyDescent="0.2">
      <c r="A909" s="49"/>
      <c r="B909" s="9"/>
      <c r="C909" s="8"/>
      <c r="D909" s="8"/>
      <c r="E909" s="8"/>
      <c r="F909" s="8"/>
      <c r="G909" s="8"/>
      <c r="H909" s="8"/>
      <c r="I909" s="8"/>
      <c r="J909" s="8"/>
      <c r="K909" s="8"/>
      <c r="L909" s="8"/>
      <c r="M909" s="8"/>
      <c r="N909" s="8"/>
      <c r="O909" s="8"/>
      <c r="P909" s="8"/>
      <c r="Q909" s="8"/>
      <c r="R909" s="8"/>
      <c r="S909" s="8"/>
      <c r="T909" s="8"/>
      <c r="U909" s="8"/>
      <c r="V909" s="8"/>
      <c r="W909" s="8"/>
      <c r="X909" s="8"/>
      <c r="Y909" s="8"/>
    </row>
    <row r="910" spans="1:25" x14ac:dyDescent="0.2">
      <c r="A910" s="49"/>
      <c r="B910" s="9"/>
      <c r="C910" s="8"/>
      <c r="D910" s="8"/>
      <c r="E910" s="8"/>
      <c r="F910" s="8"/>
      <c r="G910" s="8"/>
      <c r="H910" s="8"/>
      <c r="I910" s="8"/>
      <c r="J910" s="8"/>
      <c r="K910" s="8"/>
      <c r="L910" s="8"/>
      <c r="M910" s="8"/>
      <c r="N910" s="8"/>
      <c r="O910" s="8"/>
      <c r="P910" s="8"/>
      <c r="Q910" s="8"/>
      <c r="R910" s="8"/>
      <c r="S910" s="8"/>
      <c r="T910" s="8"/>
      <c r="U910" s="8"/>
      <c r="V910" s="8"/>
      <c r="W910" s="8"/>
      <c r="X910" s="8"/>
      <c r="Y910" s="8"/>
    </row>
    <row r="911" spans="1:25" x14ac:dyDescent="0.2">
      <c r="A911" s="49"/>
      <c r="B911" s="9"/>
      <c r="C911" s="8"/>
      <c r="D911" s="8"/>
      <c r="E911" s="8"/>
      <c r="F911" s="8"/>
      <c r="G911" s="8"/>
      <c r="H911" s="8"/>
      <c r="I911" s="8"/>
      <c r="J911" s="8"/>
      <c r="K911" s="8"/>
      <c r="L911" s="8"/>
      <c r="M911" s="8"/>
      <c r="N911" s="8"/>
      <c r="O911" s="8"/>
      <c r="P911" s="8"/>
      <c r="Q911" s="8"/>
      <c r="R911" s="8"/>
      <c r="S911" s="8"/>
      <c r="T911" s="8"/>
      <c r="U911" s="8"/>
      <c r="V911" s="8"/>
      <c r="W911" s="8"/>
      <c r="X911" s="8"/>
      <c r="Y911" s="8"/>
    </row>
    <row r="912" spans="1:25" x14ac:dyDescent="0.2">
      <c r="A912" s="49"/>
      <c r="B912" s="9"/>
      <c r="C912" s="8"/>
      <c r="D912" s="8"/>
      <c r="E912" s="8"/>
      <c r="F912" s="8"/>
      <c r="G912" s="8"/>
      <c r="H912" s="8"/>
      <c r="I912" s="8"/>
      <c r="J912" s="8"/>
      <c r="K912" s="8"/>
      <c r="L912" s="8"/>
      <c r="M912" s="8"/>
      <c r="N912" s="8"/>
      <c r="O912" s="8"/>
      <c r="P912" s="8"/>
      <c r="Q912" s="8"/>
      <c r="R912" s="8"/>
      <c r="S912" s="8"/>
      <c r="T912" s="8"/>
      <c r="U912" s="8"/>
      <c r="V912" s="8"/>
      <c r="W912" s="8"/>
      <c r="X912" s="8"/>
      <c r="Y912" s="8"/>
    </row>
    <row r="913" spans="1:25" x14ac:dyDescent="0.2">
      <c r="A913" s="49"/>
      <c r="B913" s="9"/>
      <c r="C913" s="8"/>
      <c r="D913" s="8"/>
      <c r="E913" s="8"/>
      <c r="F913" s="8"/>
      <c r="G913" s="8"/>
      <c r="H913" s="8"/>
      <c r="I913" s="8"/>
      <c r="J913" s="8"/>
      <c r="K913" s="8"/>
      <c r="L913" s="8"/>
      <c r="M913" s="8"/>
      <c r="N913" s="8"/>
      <c r="O913" s="8"/>
      <c r="P913" s="8"/>
      <c r="Q913" s="8"/>
      <c r="R913" s="8"/>
      <c r="S913" s="8"/>
      <c r="T913" s="8"/>
      <c r="U913" s="8"/>
      <c r="V913" s="8"/>
      <c r="W913" s="8"/>
      <c r="X913" s="8"/>
      <c r="Y913" s="8"/>
    </row>
    <row r="914" spans="1:25" x14ac:dyDescent="0.2">
      <c r="A914" s="49"/>
      <c r="B914" s="9"/>
      <c r="C914" s="8"/>
      <c r="D914" s="8"/>
      <c r="E914" s="8"/>
      <c r="F914" s="8"/>
      <c r="G914" s="8"/>
      <c r="H914" s="8"/>
      <c r="I914" s="8"/>
      <c r="J914" s="8"/>
      <c r="K914" s="8"/>
      <c r="L914" s="8"/>
      <c r="M914" s="8"/>
      <c r="N914" s="8"/>
      <c r="O914" s="8"/>
      <c r="P914" s="8"/>
      <c r="Q914" s="8"/>
      <c r="R914" s="8"/>
      <c r="S914" s="8"/>
      <c r="T914" s="8"/>
      <c r="U914" s="8"/>
      <c r="V914" s="8"/>
      <c r="W914" s="8"/>
      <c r="X914" s="8"/>
      <c r="Y914" s="8"/>
    </row>
    <row r="915" spans="1:25" x14ac:dyDescent="0.2">
      <c r="A915" s="49"/>
      <c r="B915" s="9"/>
      <c r="C915" s="8"/>
      <c r="D915" s="8"/>
      <c r="E915" s="8"/>
      <c r="F915" s="8"/>
      <c r="G915" s="8"/>
      <c r="H915" s="8"/>
      <c r="I915" s="8"/>
      <c r="J915" s="8"/>
      <c r="K915" s="8"/>
      <c r="L915" s="8"/>
      <c r="M915" s="8"/>
      <c r="N915" s="8"/>
      <c r="O915" s="8"/>
      <c r="P915" s="8"/>
      <c r="Q915" s="8"/>
      <c r="R915" s="8"/>
      <c r="S915" s="8"/>
      <c r="T915" s="8"/>
      <c r="U915" s="8"/>
      <c r="V915" s="8"/>
      <c r="W915" s="8"/>
      <c r="X915" s="8"/>
      <c r="Y915" s="8"/>
    </row>
    <row r="916" spans="1:25" x14ac:dyDescent="0.2">
      <c r="A916" s="49"/>
      <c r="B916" s="9"/>
      <c r="C916" s="8"/>
      <c r="D916" s="8"/>
      <c r="E916" s="8"/>
      <c r="F916" s="8"/>
      <c r="G916" s="8"/>
      <c r="H916" s="8"/>
      <c r="I916" s="8"/>
      <c r="J916" s="8"/>
      <c r="K916" s="8"/>
      <c r="L916" s="8"/>
      <c r="M916" s="8"/>
      <c r="N916" s="8"/>
      <c r="O916" s="8"/>
      <c r="P916" s="8"/>
      <c r="Q916" s="8"/>
      <c r="R916" s="8"/>
      <c r="S916" s="8"/>
      <c r="T916" s="8"/>
      <c r="U916" s="8"/>
      <c r="V916" s="8"/>
      <c r="W916" s="8"/>
      <c r="X916" s="8"/>
      <c r="Y916" s="8"/>
    </row>
    <row r="917" spans="1:25" x14ac:dyDescent="0.2">
      <c r="A917" s="49"/>
      <c r="B917" s="9"/>
      <c r="C917" s="8"/>
      <c r="D917" s="8"/>
      <c r="E917" s="8"/>
      <c r="F917" s="8"/>
      <c r="G917" s="8"/>
      <c r="H917" s="8"/>
      <c r="I917" s="8"/>
      <c r="J917" s="8"/>
      <c r="K917" s="8"/>
      <c r="L917" s="8"/>
      <c r="M917" s="8"/>
      <c r="N917" s="8"/>
      <c r="O917" s="8"/>
      <c r="P917" s="8"/>
      <c r="Q917" s="8"/>
      <c r="R917" s="8"/>
      <c r="S917" s="8"/>
      <c r="T917" s="8"/>
      <c r="U917" s="8"/>
      <c r="V917" s="8"/>
      <c r="W917" s="8"/>
      <c r="X917" s="8"/>
      <c r="Y917" s="8"/>
    </row>
    <row r="918" spans="1:25" x14ac:dyDescent="0.2">
      <c r="A918" s="49"/>
      <c r="B918" s="9"/>
      <c r="C918" s="8"/>
      <c r="D918" s="8"/>
      <c r="E918" s="8"/>
      <c r="F918" s="8"/>
      <c r="G918" s="8"/>
      <c r="H918" s="8"/>
      <c r="I918" s="8"/>
      <c r="J918" s="8"/>
      <c r="K918" s="8"/>
      <c r="L918" s="8"/>
      <c r="M918" s="8"/>
      <c r="N918" s="8"/>
      <c r="O918" s="8"/>
      <c r="P918" s="8"/>
      <c r="Q918" s="8"/>
      <c r="R918" s="8"/>
      <c r="S918" s="8"/>
      <c r="T918" s="8"/>
      <c r="U918" s="8"/>
      <c r="V918" s="8"/>
      <c r="W918" s="8"/>
      <c r="X918" s="8"/>
      <c r="Y918" s="8"/>
    </row>
    <row r="919" spans="1:25" x14ac:dyDescent="0.2">
      <c r="A919" s="49"/>
      <c r="B919" s="9"/>
      <c r="C919" s="8"/>
      <c r="D919" s="8"/>
      <c r="E919" s="8"/>
      <c r="F919" s="8"/>
      <c r="G919" s="8"/>
      <c r="H919" s="8"/>
      <c r="I919" s="8"/>
      <c r="J919" s="8"/>
      <c r="K919" s="8"/>
      <c r="L919" s="8"/>
      <c r="M919" s="8"/>
      <c r="N919" s="8"/>
      <c r="O919" s="8"/>
      <c r="P919" s="8"/>
      <c r="Q919" s="8"/>
      <c r="R919" s="8"/>
      <c r="S919" s="8"/>
      <c r="T919" s="8"/>
      <c r="U919" s="8"/>
      <c r="V919" s="8"/>
      <c r="W919" s="8"/>
      <c r="X919" s="8"/>
      <c r="Y919" s="8"/>
    </row>
    <row r="920" spans="1:25" x14ac:dyDescent="0.2">
      <c r="A920" s="49"/>
      <c r="B920" s="9"/>
      <c r="C920" s="8"/>
      <c r="D920" s="8"/>
      <c r="E920" s="8"/>
      <c r="F920" s="8"/>
      <c r="G920" s="8"/>
      <c r="H920" s="8"/>
      <c r="I920" s="8"/>
      <c r="J920" s="8"/>
      <c r="K920" s="8"/>
      <c r="L920" s="8"/>
      <c r="M920" s="8"/>
      <c r="N920" s="8"/>
      <c r="O920" s="8"/>
      <c r="P920" s="8"/>
      <c r="Q920" s="8"/>
      <c r="R920" s="8"/>
      <c r="S920" s="8"/>
      <c r="T920" s="8"/>
      <c r="U920" s="8"/>
      <c r="V920" s="8"/>
      <c r="W920" s="8"/>
      <c r="X920" s="8"/>
      <c r="Y920" s="8"/>
    </row>
    <row r="921" spans="1:25" x14ac:dyDescent="0.2">
      <c r="A921" s="49"/>
      <c r="B921" s="9"/>
      <c r="C921" s="8"/>
      <c r="D921" s="8"/>
      <c r="E921" s="8"/>
      <c r="F921" s="8"/>
      <c r="G921" s="8"/>
      <c r="H921" s="8"/>
      <c r="I921" s="8"/>
      <c r="J921" s="8"/>
      <c r="K921" s="8"/>
      <c r="L921" s="8"/>
      <c r="M921" s="8"/>
      <c r="N921" s="8"/>
      <c r="O921" s="8"/>
      <c r="P921" s="8"/>
      <c r="Q921" s="8"/>
      <c r="R921" s="8"/>
      <c r="S921" s="8"/>
      <c r="T921" s="8"/>
      <c r="U921" s="8"/>
      <c r="V921" s="8"/>
      <c r="W921" s="8"/>
      <c r="X921" s="8"/>
      <c r="Y921" s="8"/>
    </row>
    <row r="922" spans="1:25" x14ac:dyDescent="0.2">
      <c r="A922" s="49"/>
      <c r="B922" s="9"/>
      <c r="C922" s="8"/>
      <c r="D922" s="8"/>
      <c r="E922" s="8"/>
      <c r="F922" s="8"/>
      <c r="G922" s="8"/>
      <c r="H922" s="8"/>
      <c r="I922" s="8"/>
      <c r="J922" s="8"/>
      <c r="K922" s="8"/>
      <c r="L922" s="8"/>
      <c r="M922" s="8"/>
      <c r="N922" s="8"/>
      <c r="O922" s="8"/>
      <c r="P922" s="8"/>
      <c r="Q922" s="8"/>
      <c r="R922" s="8"/>
      <c r="S922" s="8"/>
      <c r="T922" s="8"/>
      <c r="U922" s="8"/>
      <c r="V922" s="8"/>
      <c r="W922" s="8"/>
      <c r="X922" s="8"/>
      <c r="Y922" s="8"/>
    </row>
    <row r="923" spans="1:25" x14ac:dyDescent="0.2">
      <c r="A923" s="49"/>
      <c r="B923" s="9"/>
      <c r="C923" s="8"/>
      <c r="D923" s="8"/>
      <c r="E923" s="8"/>
      <c r="F923" s="8"/>
      <c r="G923" s="8"/>
      <c r="H923" s="8"/>
      <c r="I923" s="8"/>
      <c r="J923" s="8"/>
      <c r="K923" s="8"/>
      <c r="L923" s="8"/>
      <c r="M923" s="8"/>
      <c r="N923" s="8"/>
      <c r="O923" s="8"/>
      <c r="P923" s="8"/>
      <c r="Q923" s="8"/>
      <c r="R923" s="8"/>
      <c r="S923" s="8"/>
      <c r="T923" s="8"/>
      <c r="U923" s="8"/>
      <c r="V923" s="8"/>
      <c r="W923" s="8"/>
      <c r="X923" s="8"/>
      <c r="Y923" s="8"/>
    </row>
    <row r="924" spans="1:25" x14ac:dyDescent="0.2">
      <c r="A924" s="49"/>
      <c r="B924" s="9"/>
      <c r="C924" s="8"/>
      <c r="D924" s="8"/>
      <c r="E924" s="8"/>
      <c r="F924" s="8"/>
      <c r="G924" s="8"/>
      <c r="H924" s="8"/>
      <c r="I924" s="8"/>
      <c r="J924" s="8"/>
      <c r="K924" s="8"/>
      <c r="L924" s="8"/>
      <c r="M924" s="8"/>
      <c r="N924" s="8"/>
      <c r="O924" s="8"/>
      <c r="P924" s="8"/>
      <c r="Q924" s="8"/>
      <c r="R924" s="8"/>
      <c r="S924" s="8"/>
      <c r="T924" s="8"/>
      <c r="U924" s="8"/>
      <c r="V924" s="8"/>
      <c r="W924" s="8"/>
      <c r="X924" s="8"/>
      <c r="Y924" s="8"/>
    </row>
    <row r="925" spans="1:25" x14ac:dyDescent="0.2">
      <c r="A925" s="49"/>
      <c r="B925" s="9"/>
      <c r="C925" s="8"/>
      <c r="D925" s="8"/>
      <c r="E925" s="8"/>
      <c r="F925" s="8"/>
      <c r="G925" s="8"/>
      <c r="H925" s="8"/>
      <c r="I925" s="8"/>
      <c r="J925" s="8"/>
      <c r="K925" s="8"/>
      <c r="L925" s="8"/>
      <c r="M925" s="8"/>
      <c r="N925" s="8"/>
      <c r="O925" s="8"/>
      <c r="P925" s="8"/>
      <c r="Q925" s="8"/>
      <c r="R925" s="8"/>
      <c r="S925" s="8"/>
      <c r="T925" s="8"/>
      <c r="U925" s="8"/>
      <c r="V925" s="8"/>
      <c r="W925" s="8"/>
      <c r="X925" s="8"/>
      <c r="Y925" s="8"/>
    </row>
    <row r="926" spans="1:25" x14ac:dyDescent="0.2">
      <c r="A926" s="49"/>
      <c r="B926" s="9"/>
      <c r="C926" s="8"/>
      <c r="D926" s="8"/>
      <c r="E926" s="8"/>
      <c r="F926" s="8"/>
      <c r="G926" s="8"/>
      <c r="H926" s="8"/>
      <c r="I926" s="8"/>
      <c r="J926" s="8"/>
      <c r="K926" s="8"/>
      <c r="L926" s="8"/>
      <c r="M926" s="8"/>
      <c r="N926" s="8"/>
      <c r="O926" s="8"/>
      <c r="P926" s="8"/>
      <c r="Q926" s="8"/>
      <c r="R926" s="8"/>
      <c r="S926" s="8"/>
      <c r="T926" s="8"/>
      <c r="U926" s="8"/>
      <c r="V926" s="8"/>
      <c r="W926" s="8"/>
      <c r="X926" s="8"/>
      <c r="Y926" s="8"/>
    </row>
    <row r="927" spans="1:25" x14ac:dyDescent="0.2">
      <c r="A927" s="49"/>
      <c r="B927" s="9"/>
      <c r="C927" s="8"/>
      <c r="D927" s="8"/>
      <c r="E927" s="8"/>
      <c r="F927" s="8"/>
      <c r="G927" s="8"/>
      <c r="H927" s="8"/>
      <c r="I927" s="8"/>
      <c r="J927" s="8"/>
      <c r="K927" s="8"/>
      <c r="L927" s="8"/>
      <c r="M927" s="8"/>
      <c r="N927" s="8"/>
      <c r="O927" s="8"/>
      <c r="P927" s="8"/>
      <c r="Q927" s="8"/>
      <c r="R927" s="8"/>
      <c r="S927" s="8"/>
      <c r="T927" s="8"/>
      <c r="U927" s="8"/>
      <c r="V927" s="8"/>
      <c r="W927" s="8"/>
      <c r="X927" s="8"/>
      <c r="Y927" s="8"/>
    </row>
    <row r="928" spans="1:25" x14ac:dyDescent="0.2">
      <c r="A928" s="49"/>
      <c r="B928" s="9"/>
      <c r="C928" s="8"/>
      <c r="D928" s="8"/>
      <c r="E928" s="8"/>
      <c r="F928" s="8"/>
      <c r="G928" s="8"/>
      <c r="H928" s="8"/>
      <c r="I928" s="8"/>
      <c r="J928" s="8"/>
      <c r="K928" s="8"/>
      <c r="L928" s="8"/>
      <c r="M928" s="8"/>
      <c r="N928" s="8"/>
      <c r="O928" s="8"/>
      <c r="P928" s="8"/>
      <c r="Q928" s="8"/>
      <c r="R928" s="8"/>
      <c r="S928" s="8"/>
      <c r="T928" s="8"/>
      <c r="U928" s="8"/>
      <c r="V928" s="8"/>
      <c r="W928" s="8"/>
      <c r="X928" s="8"/>
      <c r="Y928" s="8"/>
    </row>
    <row r="929" spans="1:25" x14ac:dyDescent="0.2">
      <c r="A929" s="49"/>
      <c r="B929" s="9"/>
      <c r="C929" s="8"/>
      <c r="D929" s="8"/>
      <c r="E929" s="8"/>
      <c r="F929" s="8"/>
      <c r="G929" s="8"/>
      <c r="H929" s="8"/>
      <c r="I929" s="8"/>
      <c r="J929" s="8"/>
      <c r="K929" s="8"/>
      <c r="L929" s="8"/>
      <c r="M929" s="8"/>
      <c r="N929" s="8"/>
      <c r="O929" s="8"/>
      <c r="P929" s="8"/>
      <c r="Q929" s="8"/>
      <c r="R929" s="8"/>
      <c r="S929" s="8"/>
      <c r="T929" s="8"/>
      <c r="U929" s="8"/>
      <c r="V929" s="8"/>
      <c r="W929" s="8"/>
      <c r="X929" s="8"/>
      <c r="Y929" s="8"/>
    </row>
    <row r="930" spans="1:25" x14ac:dyDescent="0.2">
      <c r="A930" s="49"/>
      <c r="B930" s="9"/>
      <c r="C930" s="8"/>
      <c r="D930" s="8"/>
      <c r="E930" s="8"/>
      <c r="F930" s="8"/>
      <c r="G930" s="8"/>
      <c r="H930" s="8"/>
      <c r="I930" s="8"/>
      <c r="J930" s="8"/>
      <c r="K930" s="8"/>
      <c r="L930" s="8"/>
      <c r="M930" s="8"/>
      <c r="N930" s="8"/>
      <c r="O930" s="8"/>
      <c r="P930" s="8"/>
      <c r="Q930" s="8"/>
      <c r="R930" s="8"/>
      <c r="S930" s="8"/>
      <c r="T930" s="8"/>
      <c r="U930" s="8"/>
      <c r="V930" s="8"/>
      <c r="W930" s="8"/>
      <c r="X930" s="8"/>
      <c r="Y930" s="8"/>
    </row>
    <row r="931" spans="1:25" x14ac:dyDescent="0.2">
      <c r="A931" s="49"/>
      <c r="B931" s="9"/>
      <c r="C931" s="8"/>
      <c r="D931" s="8"/>
      <c r="E931" s="8"/>
      <c r="F931" s="8"/>
      <c r="G931" s="8"/>
      <c r="H931" s="8"/>
      <c r="I931" s="8"/>
      <c r="J931" s="8"/>
      <c r="K931" s="8"/>
      <c r="L931" s="8"/>
      <c r="M931" s="8"/>
      <c r="N931" s="8"/>
      <c r="O931" s="8"/>
      <c r="P931" s="8"/>
      <c r="Q931" s="8"/>
      <c r="R931" s="8"/>
      <c r="S931" s="8"/>
      <c r="T931" s="8"/>
      <c r="U931" s="8"/>
      <c r="V931" s="8"/>
      <c r="W931" s="8"/>
      <c r="X931" s="8"/>
      <c r="Y931" s="8"/>
    </row>
    <row r="932" spans="1:25" x14ac:dyDescent="0.2">
      <c r="A932" s="49"/>
      <c r="B932" s="9"/>
      <c r="C932" s="8"/>
      <c r="D932" s="8"/>
      <c r="E932" s="8"/>
      <c r="F932" s="8"/>
      <c r="G932" s="8"/>
      <c r="H932" s="8"/>
      <c r="I932" s="8"/>
      <c r="J932" s="8"/>
      <c r="K932" s="8"/>
      <c r="L932" s="8"/>
      <c r="M932" s="8"/>
      <c r="N932" s="8"/>
      <c r="O932" s="8"/>
      <c r="P932" s="8"/>
      <c r="Q932" s="8"/>
      <c r="R932" s="8"/>
      <c r="S932" s="8"/>
      <c r="T932" s="8"/>
      <c r="U932" s="8"/>
      <c r="V932" s="8"/>
      <c r="W932" s="8"/>
      <c r="X932" s="8"/>
      <c r="Y932" s="8"/>
    </row>
    <row r="933" spans="1:25" x14ac:dyDescent="0.2">
      <c r="A933" s="49"/>
      <c r="B933" s="9"/>
      <c r="C933" s="8"/>
      <c r="D933" s="8"/>
      <c r="E933" s="8"/>
      <c r="F933" s="8"/>
      <c r="G933" s="8"/>
      <c r="H933" s="8"/>
      <c r="I933" s="8"/>
      <c r="J933" s="8"/>
      <c r="K933" s="8"/>
      <c r="L933" s="8"/>
      <c r="M933" s="8"/>
      <c r="N933" s="8"/>
      <c r="O933" s="8"/>
      <c r="P933" s="8"/>
      <c r="Q933" s="8"/>
      <c r="R933" s="8"/>
      <c r="S933" s="8"/>
      <c r="T933" s="8"/>
      <c r="U933" s="8"/>
      <c r="V933" s="8"/>
      <c r="W933" s="8"/>
      <c r="X933" s="8"/>
      <c r="Y933" s="8"/>
    </row>
    <row r="934" spans="1:25" x14ac:dyDescent="0.2">
      <c r="A934" s="49"/>
      <c r="B934" s="9"/>
      <c r="C934" s="8"/>
      <c r="D934" s="8"/>
      <c r="E934" s="8"/>
      <c r="F934" s="8"/>
      <c r="G934" s="8"/>
      <c r="H934" s="8"/>
      <c r="I934" s="8"/>
      <c r="J934" s="8"/>
      <c r="K934" s="8"/>
      <c r="L934" s="8"/>
      <c r="M934" s="8"/>
      <c r="N934" s="8"/>
      <c r="O934" s="8"/>
      <c r="P934" s="8"/>
      <c r="Q934" s="8"/>
      <c r="R934" s="8"/>
      <c r="S934" s="8"/>
      <c r="T934" s="8"/>
      <c r="U934" s="8"/>
      <c r="V934" s="8"/>
      <c r="W934" s="8"/>
      <c r="X934" s="8"/>
      <c r="Y934" s="8"/>
    </row>
    <row r="935" spans="1:25" x14ac:dyDescent="0.2">
      <c r="A935" s="49"/>
      <c r="B935" s="9"/>
      <c r="C935" s="8"/>
      <c r="D935" s="8"/>
      <c r="E935" s="8"/>
      <c r="F935" s="8"/>
      <c r="G935" s="8"/>
      <c r="H935" s="8"/>
      <c r="I935" s="8"/>
      <c r="J935" s="8"/>
      <c r="K935" s="8"/>
      <c r="L935" s="8"/>
      <c r="M935" s="8"/>
      <c r="N935" s="8"/>
      <c r="O935" s="8"/>
      <c r="P935" s="8"/>
      <c r="Q935" s="8"/>
      <c r="R935" s="8"/>
      <c r="S935" s="8"/>
      <c r="T935" s="8"/>
      <c r="U935" s="8"/>
      <c r="V935" s="8"/>
      <c r="W935" s="8"/>
      <c r="X935" s="8"/>
      <c r="Y935" s="8"/>
    </row>
    <row r="936" spans="1:25" x14ac:dyDescent="0.2">
      <c r="A936" s="49"/>
      <c r="B936" s="9"/>
      <c r="C936" s="8"/>
      <c r="D936" s="8"/>
      <c r="E936" s="8"/>
      <c r="F936" s="8"/>
      <c r="G936" s="8"/>
      <c r="H936" s="8"/>
      <c r="I936" s="8"/>
      <c r="J936" s="8"/>
      <c r="K936" s="8"/>
      <c r="L936" s="8"/>
      <c r="M936" s="8"/>
      <c r="N936" s="8"/>
      <c r="O936" s="8"/>
      <c r="P936" s="8"/>
      <c r="Q936" s="8"/>
      <c r="R936" s="8"/>
      <c r="S936" s="8"/>
      <c r="T936" s="8"/>
      <c r="U936" s="8"/>
      <c r="V936" s="8"/>
      <c r="W936" s="8"/>
      <c r="X936" s="8"/>
      <c r="Y936" s="8"/>
    </row>
    <row r="937" spans="1:25" x14ac:dyDescent="0.2">
      <c r="A937" s="49"/>
      <c r="B937" s="9"/>
      <c r="C937" s="8"/>
      <c r="D937" s="8"/>
      <c r="E937" s="8"/>
      <c r="F937" s="8"/>
      <c r="G937" s="8"/>
      <c r="H937" s="8"/>
      <c r="I937" s="8"/>
      <c r="J937" s="8"/>
      <c r="K937" s="8"/>
      <c r="L937" s="8"/>
      <c r="M937" s="8"/>
      <c r="N937" s="8"/>
      <c r="O937" s="8"/>
      <c r="P937" s="8"/>
      <c r="Q937" s="8"/>
      <c r="R937" s="8"/>
      <c r="S937" s="8"/>
      <c r="T937" s="8"/>
      <c r="U937" s="8"/>
      <c r="V937" s="8"/>
      <c r="W937" s="8"/>
      <c r="X937" s="8"/>
      <c r="Y937" s="8"/>
    </row>
    <row r="938" spans="1:25" x14ac:dyDescent="0.2">
      <c r="A938" s="49"/>
      <c r="B938" s="9"/>
      <c r="C938" s="8"/>
      <c r="D938" s="8"/>
      <c r="E938" s="8"/>
      <c r="F938" s="8"/>
      <c r="G938" s="8"/>
      <c r="H938" s="8"/>
      <c r="I938" s="8"/>
      <c r="J938" s="8"/>
      <c r="K938" s="8"/>
      <c r="L938" s="8"/>
      <c r="M938" s="8"/>
      <c r="N938" s="8"/>
      <c r="O938" s="8"/>
      <c r="P938" s="8"/>
      <c r="Q938" s="8"/>
      <c r="R938" s="8"/>
      <c r="S938" s="8"/>
      <c r="T938" s="8"/>
      <c r="U938" s="8"/>
      <c r="V938" s="8"/>
      <c r="W938" s="8"/>
      <c r="X938" s="8"/>
      <c r="Y938" s="8"/>
    </row>
    <row r="939" spans="1:25" x14ac:dyDescent="0.2">
      <c r="A939" s="49"/>
      <c r="B939" s="9"/>
      <c r="C939" s="8"/>
      <c r="D939" s="8"/>
      <c r="E939" s="8"/>
      <c r="F939" s="8"/>
      <c r="G939" s="8"/>
      <c r="H939" s="8"/>
      <c r="I939" s="8"/>
      <c r="J939" s="8"/>
      <c r="K939" s="8"/>
      <c r="L939" s="8"/>
      <c r="M939" s="8"/>
      <c r="N939" s="8"/>
      <c r="O939" s="8"/>
      <c r="P939" s="8"/>
      <c r="Q939" s="8"/>
      <c r="R939" s="8"/>
      <c r="S939" s="8"/>
      <c r="T939" s="8"/>
      <c r="U939" s="8"/>
      <c r="V939" s="8"/>
      <c r="W939" s="8"/>
      <c r="X939" s="8"/>
      <c r="Y939" s="8"/>
    </row>
    <row r="940" spans="1:25" x14ac:dyDescent="0.2">
      <c r="A940" s="49"/>
      <c r="B940" s="9"/>
      <c r="C940" s="8"/>
      <c r="D940" s="8"/>
      <c r="E940" s="8"/>
      <c r="F940" s="8"/>
      <c r="G940" s="8"/>
      <c r="H940" s="8"/>
      <c r="I940" s="8"/>
      <c r="J940" s="8"/>
      <c r="K940" s="8"/>
      <c r="L940" s="8"/>
      <c r="M940" s="8"/>
      <c r="N940" s="8"/>
      <c r="O940" s="8"/>
      <c r="P940" s="8"/>
      <c r="Q940" s="8"/>
      <c r="R940" s="8"/>
      <c r="S940" s="8"/>
      <c r="T940" s="8"/>
      <c r="U940" s="8"/>
      <c r="V940" s="8"/>
      <c r="W940" s="8"/>
      <c r="X940" s="8"/>
      <c r="Y940" s="8"/>
    </row>
    <row r="941" spans="1:25" x14ac:dyDescent="0.2">
      <c r="A941" s="49"/>
      <c r="B941" s="9"/>
      <c r="C941" s="8"/>
      <c r="D941" s="8"/>
      <c r="E941" s="8"/>
      <c r="F941" s="8"/>
      <c r="G941" s="8"/>
      <c r="H941" s="8"/>
      <c r="I941" s="8"/>
      <c r="J941" s="8"/>
      <c r="K941" s="8"/>
      <c r="L941" s="8"/>
      <c r="M941" s="8"/>
      <c r="N941" s="8"/>
      <c r="O941" s="8"/>
      <c r="P941" s="8"/>
      <c r="Q941" s="8"/>
      <c r="R941" s="8"/>
      <c r="S941" s="8"/>
      <c r="T941" s="8"/>
      <c r="U941" s="8"/>
      <c r="V941" s="8"/>
      <c r="W941" s="8"/>
      <c r="X941" s="8"/>
      <c r="Y941" s="8"/>
    </row>
    <row r="942" spans="1:25" x14ac:dyDescent="0.2">
      <c r="A942" s="49"/>
      <c r="B942" s="9"/>
      <c r="C942" s="8"/>
      <c r="D942" s="8"/>
      <c r="E942" s="8"/>
      <c r="F942" s="8"/>
      <c r="G942" s="8"/>
      <c r="H942" s="8"/>
      <c r="I942" s="8"/>
      <c r="J942" s="8"/>
      <c r="K942" s="8"/>
      <c r="L942" s="8"/>
      <c r="M942" s="8"/>
      <c r="N942" s="8"/>
      <c r="O942" s="8"/>
      <c r="P942" s="8"/>
      <c r="Q942" s="8"/>
      <c r="R942" s="8"/>
      <c r="S942" s="8"/>
      <c r="T942" s="8"/>
      <c r="U942" s="8"/>
      <c r="V942" s="8"/>
      <c r="W942" s="8"/>
      <c r="X942" s="8"/>
      <c r="Y942" s="8"/>
    </row>
    <row r="943" spans="1:25" x14ac:dyDescent="0.2">
      <c r="A943" s="49"/>
      <c r="B943" s="9"/>
      <c r="C943" s="8"/>
      <c r="D943" s="8"/>
      <c r="E943" s="8"/>
      <c r="F943" s="8"/>
      <c r="G943" s="8"/>
      <c r="H943" s="8"/>
      <c r="I943" s="8"/>
      <c r="J943" s="8"/>
      <c r="K943" s="8"/>
      <c r="L943" s="8"/>
      <c r="M943" s="8"/>
      <c r="N943" s="8"/>
      <c r="O943" s="8"/>
      <c r="P943" s="8"/>
      <c r="Q943" s="8"/>
      <c r="R943" s="8"/>
      <c r="S943" s="8"/>
      <c r="T943" s="8"/>
      <c r="U943" s="8"/>
      <c r="V943" s="8"/>
      <c r="W943" s="8"/>
      <c r="X943" s="8"/>
      <c r="Y943" s="8"/>
    </row>
    <row r="944" spans="1:25" x14ac:dyDescent="0.2">
      <c r="A944" s="49"/>
      <c r="B944" s="9"/>
      <c r="C944" s="8"/>
      <c r="D944" s="8"/>
      <c r="E944" s="8"/>
      <c r="F944" s="8"/>
      <c r="G944" s="8"/>
      <c r="H944" s="8"/>
      <c r="I944" s="8"/>
      <c r="J944" s="8"/>
      <c r="K944" s="8"/>
      <c r="L944" s="8"/>
      <c r="M944" s="8"/>
      <c r="N944" s="8"/>
      <c r="O944" s="8"/>
      <c r="P944" s="8"/>
      <c r="Q944" s="8"/>
      <c r="R944" s="8"/>
      <c r="S944" s="8"/>
      <c r="T944" s="8"/>
      <c r="U944" s="8"/>
      <c r="V944" s="8"/>
      <c r="W944" s="8"/>
      <c r="X944" s="8"/>
      <c r="Y944" s="8"/>
    </row>
    <row r="945" spans="1:25" x14ac:dyDescent="0.2">
      <c r="A945" s="49"/>
      <c r="B945" s="9"/>
      <c r="C945" s="8"/>
      <c r="D945" s="8"/>
      <c r="E945" s="8"/>
      <c r="F945" s="8"/>
      <c r="G945" s="8"/>
      <c r="H945" s="8"/>
      <c r="I945" s="8"/>
      <c r="J945" s="8"/>
      <c r="K945" s="8"/>
      <c r="L945" s="8"/>
      <c r="M945" s="8"/>
      <c r="N945" s="8"/>
      <c r="O945" s="8"/>
      <c r="P945" s="8"/>
      <c r="Q945" s="8"/>
      <c r="R945" s="8"/>
      <c r="S945" s="8"/>
      <c r="T945" s="8"/>
      <c r="U945" s="8"/>
      <c r="V945" s="8"/>
      <c r="W945" s="8"/>
      <c r="X945" s="8"/>
      <c r="Y945" s="8"/>
    </row>
    <row r="946" spans="1:25" x14ac:dyDescent="0.2">
      <c r="A946" s="49"/>
      <c r="B946" s="9"/>
      <c r="C946" s="8"/>
      <c r="D946" s="8"/>
      <c r="E946" s="8"/>
      <c r="F946" s="8"/>
      <c r="G946" s="8"/>
      <c r="H946" s="8"/>
      <c r="I946" s="8"/>
      <c r="J946" s="8"/>
      <c r="K946" s="8"/>
      <c r="L946" s="8"/>
      <c r="M946" s="8"/>
      <c r="N946" s="8"/>
      <c r="O946" s="8"/>
      <c r="P946" s="8"/>
      <c r="Q946" s="8"/>
      <c r="R946" s="8"/>
      <c r="S946" s="8"/>
      <c r="T946" s="8"/>
      <c r="U946" s="8"/>
      <c r="V946" s="8"/>
      <c r="W946" s="8"/>
      <c r="X946" s="8"/>
      <c r="Y946" s="8"/>
    </row>
    <row r="947" spans="1:25" x14ac:dyDescent="0.2">
      <c r="A947" s="49"/>
      <c r="B947" s="9"/>
      <c r="C947" s="8"/>
      <c r="D947" s="8"/>
      <c r="E947" s="8"/>
      <c r="F947" s="8"/>
      <c r="G947" s="8"/>
      <c r="H947" s="8"/>
      <c r="I947" s="8"/>
      <c r="J947" s="8"/>
      <c r="K947" s="8"/>
      <c r="L947" s="8"/>
      <c r="M947" s="8"/>
      <c r="N947" s="8"/>
      <c r="O947" s="8"/>
      <c r="P947" s="8"/>
      <c r="Q947" s="8"/>
      <c r="R947" s="8"/>
      <c r="S947" s="8"/>
      <c r="T947" s="8"/>
      <c r="U947" s="8"/>
      <c r="V947" s="8"/>
      <c r="W947" s="8"/>
      <c r="X947" s="8"/>
      <c r="Y947" s="8"/>
    </row>
    <row r="948" spans="1:25" x14ac:dyDescent="0.2">
      <c r="A948" s="49"/>
      <c r="B948" s="9"/>
      <c r="C948" s="8"/>
      <c r="D948" s="8"/>
      <c r="E948" s="8"/>
      <c r="F948" s="8"/>
      <c r="G948" s="8"/>
      <c r="H948" s="8"/>
      <c r="I948" s="8"/>
      <c r="J948" s="8"/>
      <c r="K948" s="8"/>
      <c r="L948" s="8"/>
      <c r="M948" s="8"/>
      <c r="N948" s="8"/>
      <c r="O948" s="8"/>
      <c r="P948" s="8"/>
      <c r="Q948" s="8"/>
      <c r="R948" s="8"/>
      <c r="S948" s="8"/>
      <c r="T948" s="8"/>
      <c r="U948" s="8"/>
      <c r="V948" s="8"/>
      <c r="W948" s="8"/>
      <c r="X948" s="8"/>
      <c r="Y948" s="8"/>
    </row>
    <row r="949" spans="1:25" x14ac:dyDescent="0.2">
      <c r="A949" s="49"/>
      <c r="B949" s="9"/>
      <c r="C949" s="8"/>
      <c r="D949" s="8"/>
      <c r="E949" s="8"/>
      <c r="F949" s="8"/>
      <c r="G949" s="8"/>
      <c r="H949" s="8"/>
      <c r="I949" s="8"/>
      <c r="J949" s="8"/>
      <c r="K949" s="8"/>
      <c r="L949" s="8"/>
      <c r="M949" s="8"/>
      <c r="N949" s="8"/>
      <c r="O949" s="8"/>
      <c r="P949" s="8"/>
      <c r="Q949" s="8"/>
      <c r="R949" s="8"/>
      <c r="S949" s="8"/>
      <c r="T949" s="8"/>
      <c r="U949" s="8"/>
      <c r="V949" s="8"/>
      <c r="W949" s="8"/>
      <c r="X949" s="8"/>
      <c r="Y949" s="8"/>
    </row>
    <row r="950" spans="1:25" x14ac:dyDescent="0.2">
      <c r="A950" s="49"/>
      <c r="B950" s="9"/>
      <c r="C950" s="8"/>
      <c r="D950" s="8"/>
      <c r="E950" s="8"/>
      <c r="F950" s="8"/>
      <c r="G950" s="8"/>
      <c r="H950" s="8"/>
      <c r="I950" s="8"/>
      <c r="J950" s="8"/>
      <c r="K950" s="8"/>
      <c r="L950" s="8"/>
      <c r="M950" s="8"/>
      <c r="N950" s="8"/>
      <c r="O950" s="8"/>
      <c r="P950" s="8"/>
      <c r="Q950" s="8"/>
      <c r="R950" s="8"/>
      <c r="S950" s="8"/>
      <c r="T950" s="8"/>
      <c r="U950" s="8"/>
      <c r="V950" s="8"/>
      <c r="W950" s="8"/>
      <c r="X950" s="8"/>
      <c r="Y950" s="8"/>
    </row>
    <row r="951" spans="1:25" x14ac:dyDescent="0.2">
      <c r="A951" s="49"/>
      <c r="B951" s="9"/>
      <c r="C951" s="8"/>
      <c r="D951" s="8"/>
      <c r="E951" s="8"/>
      <c r="F951" s="8"/>
      <c r="G951" s="8"/>
      <c r="H951" s="8"/>
      <c r="I951" s="8"/>
      <c r="J951" s="8"/>
      <c r="K951" s="8"/>
      <c r="L951" s="8"/>
      <c r="M951" s="8"/>
      <c r="N951" s="8"/>
      <c r="O951" s="8"/>
      <c r="P951" s="8"/>
      <c r="Q951" s="8"/>
      <c r="R951" s="8"/>
      <c r="S951" s="8"/>
      <c r="T951" s="8"/>
      <c r="U951" s="8"/>
      <c r="V951" s="8"/>
      <c r="W951" s="8"/>
      <c r="X951" s="8"/>
      <c r="Y951" s="8"/>
    </row>
    <row r="952" spans="1:25" x14ac:dyDescent="0.2">
      <c r="A952" s="49"/>
      <c r="B952" s="9"/>
      <c r="C952" s="8"/>
      <c r="D952" s="8"/>
      <c r="E952" s="8"/>
      <c r="F952" s="8"/>
      <c r="G952" s="8"/>
      <c r="H952" s="8"/>
      <c r="I952" s="8"/>
      <c r="J952" s="8"/>
      <c r="K952" s="8"/>
      <c r="L952" s="8"/>
      <c r="M952" s="8"/>
      <c r="N952" s="8"/>
      <c r="O952" s="8"/>
      <c r="P952" s="8"/>
      <c r="Q952" s="8"/>
      <c r="R952" s="8"/>
      <c r="S952" s="8"/>
      <c r="T952" s="8"/>
      <c r="U952" s="8"/>
      <c r="V952" s="8"/>
      <c r="W952" s="8"/>
      <c r="X952" s="8"/>
      <c r="Y952" s="8"/>
    </row>
    <row r="953" spans="1:25" x14ac:dyDescent="0.2">
      <c r="A953" s="49"/>
      <c r="B953" s="9"/>
      <c r="C953" s="8"/>
      <c r="D953" s="8"/>
      <c r="E953" s="8"/>
      <c r="F953" s="8"/>
      <c r="G953" s="8"/>
      <c r="H953" s="8"/>
      <c r="I953" s="8"/>
      <c r="J953" s="8"/>
      <c r="K953" s="8"/>
      <c r="L953" s="8"/>
      <c r="M953" s="8"/>
      <c r="N953" s="8"/>
      <c r="O953" s="8"/>
      <c r="P953" s="8"/>
      <c r="Q953" s="8"/>
      <c r="R953" s="8"/>
      <c r="S953" s="8"/>
      <c r="T953" s="8"/>
      <c r="U953" s="8"/>
      <c r="V953" s="8"/>
      <c r="W953" s="8"/>
      <c r="X953" s="8"/>
      <c r="Y953" s="8"/>
    </row>
    <row r="954" spans="1:25" x14ac:dyDescent="0.2">
      <c r="A954" s="49"/>
      <c r="B954" s="9"/>
      <c r="C954" s="8"/>
      <c r="D954" s="8"/>
      <c r="E954" s="8"/>
      <c r="F954" s="8"/>
      <c r="G954" s="8"/>
      <c r="H954" s="8"/>
      <c r="I954" s="8"/>
      <c r="J954" s="8"/>
      <c r="K954" s="8"/>
      <c r="L954" s="8"/>
      <c r="M954" s="8"/>
      <c r="N954" s="8"/>
      <c r="O954" s="8"/>
      <c r="P954" s="8"/>
      <c r="Q954" s="8"/>
      <c r="R954" s="8"/>
      <c r="S954" s="8"/>
      <c r="T954" s="8"/>
      <c r="U954" s="8"/>
      <c r="V954" s="8"/>
      <c r="W954" s="8"/>
      <c r="X954" s="8"/>
      <c r="Y954" s="8"/>
    </row>
    <row r="955" spans="1:25" x14ac:dyDescent="0.2">
      <c r="A955" s="49"/>
      <c r="B955" s="9"/>
      <c r="C955" s="8"/>
      <c r="D955" s="8"/>
      <c r="E955" s="8"/>
      <c r="F955" s="8"/>
      <c r="G955" s="8"/>
      <c r="H955" s="8"/>
      <c r="I955" s="8"/>
      <c r="J955" s="8"/>
      <c r="K955" s="8"/>
      <c r="L955" s="8"/>
      <c r="M955" s="8"/>
      <c r="N955" s="8"/>
      <c r="O955" s="8"/>
      <c r="P955" s="8"/>
      <c r="Q955" s="8"/>
      <c r="R955" s="8"/>
      <c r="S955" s="8"/>
      <c r="T955" s="8"/>
      <c r="U955" s="8"/>
      <c r="V955" s="8"/>
      <c r="W955" s="8"/>
      <c r="X955" s="8"/>
      <c r="Y955" s="8"/>
    </row>
    <row r="956" spans="1:25" x14ac:dyDescent="0.2">
      <c r="A956" s="49"/>
      <c r="B956" s="9"/>
      <c r="C956" s="8"/>
      <c r="D956" s="8"/>
      <c r="E956" s="8"/>
      <c r="F956" s="8"/>
      <c r="G956" s="8"/>
      <c r="H956" s="8"/>
      <c r="I956" s="8"/>
      <c r="J956" s="8"/>
      <c r="K956" s="8"/>
      <c r="L956" s="8"/>
      <c r="M956" s="8"/>
      <c r="N956" s="8"/>
      <c r="O956" s="8"/>
      <c r="P956" s="8"/>
      <c r="Q956" s="8"/>
      <c r="R956" s="8"/>
      <c r="S956" s="8"/>
      <c r="T956" s="8"/>
      <c r="U956" s="8"/>
      <c r="V956" s="8"/>
      <c r="W956" s="8"/>
      <c r="X956" s="8"/>
      <c r="Y956" s="8"/>
    </row>
    <row r="957" spans="1:25" x14ac:dyDescent="0.2">
      <c r="A957" s="49"/>
      <c r="B957" s="9"/>
      <c r="C957" s="8"/>
      <c r="D957" s="8"/>
      <c r="E957" s="8"/>
      <c r="F957" s="8"/>
      <c r="G957" s="8"/>
      <c r="H957" s="8"/>
      <c r="I957" s="8"/>
      <c r="J957" s="8"/>
      <c r="K957" s="8"/>
      <c r="L957" s="8"/>
      <c r="M957" s="8"/>
      <c r="N957" s="8"/>
      <c r="O957" s="8"/>
      <c r="P957" s="8"/>
      <c r="Q957" s="8"/>
      <c r="R957" s="8"/>
      <c r="S957" s="8"/>
      <c r="T957" s="8"/>
      <c r="U957" s="8"/>
      <c r="V957" s="8"/>
      <c r="W957" s="8"/>
      <c r="X957" s="8"/>
      <c r="Y957" s="8"/>
    </row>
    <row r="958" spans="1:25" x14ac:dyDescent="0.2">
      <c r="A958" s="49"/>
      <c r="B958" s="9"/>
      <c r="C958" s="8"/>
      <c r="D958" s="8"/>
      <c r="E958" s="8"/>
      <c r="F958" s="8"/>
      <c r="G958" s="8"/>
      <c r="H958" s="8"/>
      <c r="I958" s="8"/>
      <c r="J958" s="8"/>
      <c r="K958" s="8"/>
      <c r="L958" s="8"/>
      <c r="M958" s="8"/>
      <c r="N958" s="8"/>
      <c r="O958" s="8"/>
      <c r="P958" s="8"/>
      <c r="Q958" s="8"/>
      <c r="R958" s="8"/>
      <c r="S958" s="8"/>
      <c r="T958" s="8"/>
      <c r="U958" s="8"/>
      <c r="V958" s="8"/>
      <c r="W958" s="8"/>
      <c r="X958" s="8"/>
      <c r="Y958" s="8"/>
    </row>
    <row r="959" spans="1:25" x14ac:dyDescent="0.2">
      <c r="A959" s="49"/>
      <c r="B959" s="9"/>
      <c r="C959" s="8"/>
      <c r="D959" s="8"/>
      <c r="E959" s="8"/>
      <c r="F959" s="8"/>
      <c r="G959" s="8"/>
      <c r="H959" s="8"/>
      <c r="I959" s="8"/>
      <c r="J959" s="8"/>
      <c r="K959" s="8"/>
      <c r="L959" s="8"/>
      <c r="M959" s="8"/>
      <c r="N959" s="8"/>
      <c r="O959" s="8"/>
      <c r="P959" s="8"/>
      <c r="Q959" s="8"/>
      <c r="R959" s="8"/>
      <c r="S959" s="8"/>
      <c r="T959" s="8"/>
      <c r="U959" s="8"/>
      <c r="V959" s="8"/>
      <c r="W959" s="8"/>
      <c r="X959" s="8"/>
      <c r="Y959" s="8"/>
    </row>
    <row r="960" spans="1:25" x14ac:dyDescent="0.2">
      <c r="A960" s="49"/>
      <c r="B960" s="9"/>
      <c r="C960" s="8"/>
      <c r="D960" s="8"/>
      <c r="E960" s="8"/>
      <c r="F960" s="8"/>
      <c r="G960" s="8"/>
      <c r="H960" s="8"/>
      <c r="I960" s="8"/>
      <c r="J960" s="8"/>
      <c r="K960" s="8"/>
      <c r="L960" s="8"/>
      <c r="M960" s="8"/>
      <c r="N960" s="8"/>
      <c r="O960" s="8"/>
      <c r="P960" s="8"/>
      <c r="Q960" s="8"/>
      <c r="R960" s="8"/>
      <c r="S960" s="8"/>
      <c r="T960" s="8"/>
      <c r="U960" s="8"/>
      <c r="V960" s="8"/>
      <c r="W960" s="8"/>
      <c r="X960" s="8"/>
      <c r="Y960" s="8"/>
    </row>
    <row r="961" spans="1:25" x14ac:dyDescent="0.2">
      <c r="A961" s="49"/>
      <c r="B961" s="9"/>
      <c r="C961" s="8"/>
      <c r="D961" s="8"/>
      <c r="E961" s="8"/>
      <c r="F961" s="8"/>
      <c r="G961" s="8"/>
      <c r="H961" s="8"/>
      <c r="I961" s="8"/>
      <c r="J961" s="8"/>
      <c r="K961" s="8"/>
      <c r="L961" s="8"/>
      <c r="M961" s="8"/>
      <c r="N961" s="8"/>
      <c r="O961" s="8"/>
      <c r="P961" s="8"/>
      <c r="Q961" s="8"/>
      <c r="R961" s="8"/>
      <c r="S961" s="8"/>
      <c r="T961" s="8"/>
      <c r="U961" s="8"/>
      <c r="V961" s="8"/>
      <c r="W961" s="8"/>
      <c r="X961" s="8"/>
      <c r="Y961" s="8"/>
    </row>
    <row r="962" spans="1:25" x14ac:dyDescent="0.2">
      <c r="A962" s="49"/>
      <c r="B962" s="9"/>
      <c r="C962" s="8"/>
      <c r="D962" s="8"/>
      <c r="E962" s="8"/>
      <c r="F962" s="8"/>
      <c r="G962" s="8"/>
      <c r="H962" s="8"/>
      <c r="I962" s="8"/>
      <c r="J962" s="8"/>
      <c r="K962" s="8"/>
      <c r="L962" s="8"/>
      <c r="M962" s="8"/>
      <c r="N962" s="8"/>
      <c r="O962" s="8"/>
      <c r="P962" s="8"/>
      <c r="Q962" s="8"/>
      <c r="R962" s="8"/>
      <c r="S962" s="8"/>
      <c r="T962" s="8"/>
      <c r="U962" s="8"/>
      <c r="V962" s="8"/>
      <c r="W962" s="8"/>
      <c r="X962" s="8"/>
      <c r="Y962" s="8"/>
    </row>
    <row r="963" spans="1:25" x14ac:dyDescent="0.2">
      <c r="A963" s="49"/>
      <c r="B963" s="9"/>
      <c r="C963" s="8"/>
      <c r="D963" s="8"/>
      <c r="E963" s="8"/>
      <c r="F963" s="8"/>
      <c r="G963" s="8"/>
      <c r="H963" s="8"/>
      <c r="I963" s="8"/>
      <c r="J963" s="8"/>
      <c r="K963" s="8"/>
      <c r="L963" s="8"/>
      <c r="M963" s="8"/>
      <c r="N963" s="8"/>
      <c r="O963" s="8"/>
      <c r="P963" s="8"/>
      <c r="Q963" s="8"/>
      <c r="R963" s="8"/>
      <c r="S963" s="8"/>
      <c r="T963" s="8"/>
      <c r="U963" s="8"/>
      <c r="V963" s="8"/>
      <c r="W963" s="8"/>
      <c r="X963" s="8"/>
      <c r="Y963" s="8"/>
    </row>
    <row r="964" spans="1:25" x14ac:dyDescent="0.2">
      <c r="A964" s="49"/>
      <c r="B964" s="9"/>
      <c r="C964" s="8"/>
      <c r="D964" s="8"/>
      <c r="E964" s="8"/>
      <c r="F964" s="8"/>
      <c r="G964" s="8"/>
      <c r="H964" s="8"/>
      <c r="I964" s="8"/>
      <c r="J964" s="8"/>
      <c r="K964" s="8"/>
      <c r="L964" s="8"/>
      <c r="M964" s="8"/>
      <c r="N964" s="8"/>
      <c r="O964" s="8"/>
      <c r="P964" s="8"/>
      <c r="Q964" s="8"/>
      <c r="R964" s="8"/>
      <c r="S964" s="8"/>
      <c r="T964" s="8"/>
      <c r="U964" s="8"/>
      <c r="V964" s="8"/>
      <c r="W964" s="8"/>
      <c r="X964" s="8"/>
      <c r="Y964" s="8"/>
    </row>
    <row r="965" spans="1:25" x14ac:dyDescent="0.2">
      <c r="A965" s="49"/>
      <c r="B965" s="9"/>
      <c r="C965" s="8"/>
      <c r="D965" s="8"/>
      <c r="E965" s="8"/>
      <c r="F965" s="8"/>
      <c r="G965" s="8"/>
      <c r="H965" s="8"/>
      <c r="I965" s="8"/>
      <c r="J965" s="8"/>
      <c r="K965" s="8"/>
      <c r="L965" s="8"/>
      <c r="M965" s="8"/>
      <c r="N965" s="8"/>
      <c r="O965" s="8"/>
      <c r="P965" s="8"/>
      <c r="Q965" s="8"/>
      <c r="R965" s="8"/>
      <c r="S965" s="8"/>
      <c r="T965" s="8"/>
      <c r="U965" s="8"/>
      <c r="V965" s="8"/>
      <c r="W965" s="8"/>
      <c r="X965" s="8"/>
      <c r="Y965" s="8"/>
    </row>
    <row r="966" spans="1:25" x14ac:dyDescent="0.2">
      <c r="A966" s="49"/>
      <c r="B966" s="9"/>
      <c r="C966" s="8"/>
      <c r="D966" s="8"/>
      <c r="E966" s="8"/>
      <c r="F966" s="8"/>
      <c r="G966" s="8"/>
      <c r="H966" s="8"/>
      <c r="I966" s="8"/>
      <c r="J966" s="8"/>
      <c r="K966" s="8"/>
      <c r="L966" s="8"/>
      <c r="M966" s="8"/>
      <c r="N966" s="8"/>
      <c r="O966" s="8"/>
      <c r="P966" s="8"/>
      <c r="Q966" s="8"/>
      <c r="R966" s="8"/>
      <c r="S966" s="8"/>
      <c r="T966" s="8"/>
      <c r="U966" s="8"/>
      <c r="V966" s="8"/>
      <c r="W966" s="8"/>
      <c r="X966" s="8"/>
      <c r="Y966" s="8"/>
    </row>
    <row r="967" spans="1:25" x14ac:dyDescent="0.2">
      <c r="A967" s="49"/>
      <c r="B967" s="9"/>
      <c r="C967" s="8"/>
      <c r="D967" s="8"/>
      <c r="E967" s="8"/>
      <c r="F967" s="8"/>
      <c r="G967" s="8"/>
      <c r="H967" s="8"/>
      <c r="I967" s="8"/>
      <c r="J967" s="8"/>
      <c r="K967" s="8"/>
      <c r="L967" s="8"/>
      <c r="M967" s="8"/>
      <c r="N967" s="8"/>
      <c r="O967" s="8"/>
      <c r="P967" s="8"/>
      <c r="Q967" s="8"/>
      <c r="R967" s="8"/>
      <c r="S967" s="8"/>
      <c r="T967" s="8"/>
      <c r="U967" s="8"/>
      <c r="V967" s="8"/>
      <c r="W967" s="8"/>
      <c r="X967" s="8"/>
      <c r="Y967" s="8"/>
    </row>
    <row r="968" spans="1:25" x14ac:dyDescent="0.2">
      <c r="A968" s="49"/>
      <c r="B968" s="9"/>
      <c r="C968" s="8"/>
      <c r="D968" s="8"/>
      <c r="E968" s="8"/>
      <c r="F968" s="8"/>
      <c r="G968" s="8"/>
      <c r="H968" s="8"/>
      <c r="I968" s="8"/>
      <c r="J968" s="8"/>
      <c r="K968" s="8"/>
      <c r="L968" s="8"/>
      <c r="M968" s="8"/>
      <c r="N968" s="8"/>
      <c r="O968" s="8"/>
      <c r="P968" s="8"/>
      <c r="Q968" s="8"/>
      <c r="R968" s="8"/>
      <c r="S968" s="8"/>
      <c r="T968" s="8"/>
      <c r="U968" s="8"/>
      <c r="V968" s="8"/>
      <c r="W968" s="8"/>
      <c r="X968" s="8"/>
      <c r="Y968" s="8"/>
    </row>
    <row r="969" spans="1:25" x14ac:dyDescent="0.2">
      <c r="A969" s="49"/>
      <c r="B969" s="9"/>
      <c r="C969" s="8"/>
      <c r="D969" s="8"/>
      <c r="E969" s="8"/>
      <c r="F969" s="8"/>
      <c r="G969" s="8"/>
      <c r="H969" s="8"/>
      <c r="I969" s="8"/>
      <c r="J969" s="8"/>
      <c r="K969" s="8"/>
      <c r="L969" s="8"/>
      <c r="M969" s="8"/>
      <c r="N969" s="8"/>
      <c r="O969" s="8"/>
      <c r="P969" s="8"/>
      <c r="Q969" s="8"/>
      <c r="R969" s="8"/>
      <c r="S969" s="8"/>
      <c r="T969" s="8"/>
      <c r="U969" s="8"/>
      <c r="V969" s="8"/>
      <c r="W969" s="8"/>
      <c r="X969" s="8"/>
      <c r="Y969" s="8"/>
    </row>
    <row r="970" spans="1:25" x14ac:dyDescent="0.2">
      <c r="A970" s="49"/>
      <c r="B970" s="9"/>
      <c r="C970" s="8"/>
      <c r="D970" s="8"/>
      <c r="E970" s="8"/>
      <c r="F970" s="8"/>
      <c r="G970" s="8"/>
      <c r="H970" s="8"/>
      <c r="I970" s="8"/>
      <c r="J970" s="8"/>
      <c r="K970" s="8"/>
      <c r="L970" s="8"/>
      <c r="M970" s="8"/>
      <c r="N970" s="8"/>
      <c r="O970" s="8"/>
      <c r="P970" s="8"/>
      <c r="Q970" s="8"/>
      <c r="R970" s="8"/>
      <c r="S970" s="8"/>
      <c r="T970" s="8"/>
      <c r="U970" s="8"/>
      <c r="V970" s="8"/>
      <c r="W970" s="8"/>
      <c r="X970" s="8"/>
      <c r="Y970" s="8"/>
    </row>
    <row r="971" spans="1:25" x14ac:dyDescent="0.2">
      <c r="A971" s="49"/>
      <c r="B971" s="9"/>
      <c r="C971" s="8"/>
      <c r="D971" s="8"/>
      <c r="E971" s="8"/>
      <c r="F971" s="8"/>
      <c r="G971" s="8"/>
      <c r="H971" s="8"/>
      <c r="I971" s="8"/>
      <c r="J971" s="8"/>
      <c r="K971" s="8"/>
      <c r="L971" s="8"/>
      <c r="M971" s="8"/>
      <c r="N971" s="8"/>
      <c r="O971" s="8"/>
      <c r="P971" s="8"/>
      <c r="Q971" s="8"/>
      <c r="R971" s="8"/>
      <c r="S971" s="8"/>
      <c r="T971" s="8"/>
      <c r="U971" s="8"/>
      <c r="V971" s="8"/>
      <c r="W971" s="8"/>
      <c r="X971" s="8"/>
      <c r="Y971" s="8"/>
    </row>
    <row r="972" spans="1:25" x14ac:dyDescent="0.2">
      <c r="A972" s="49"/>
      <c r="B972" s="9"/>
      <c r="C972" s="8"/>
      <c r="D972" s="8"/>
      <c r="E972" s="8"/>
      <c r="F972" s="8"/>
      <c r="G972" s="8"/>
      <c r="H972" s="8"/>
      <c r="I972" s="8"/>
      <c r="J972" s="8"/>
      <c r="K972" s="8"/>
      <c r="L972" s="8"/>
      <c r="M972" s="8"/>
      <c r="N972" s="8"/>
      <c r="O972" s="8"/>
      <c r="P972" s="8"/>
      <c r="Q972" s="8"/>
      <c r="R972" s="8"/>
      <c r="S972" s="8"/>
      <c r="T972" s="8"/>
      <c r="U972" s="8"/>
      <c r="V972" s="8"/>
      <c r="W972" s="8"/>
      <c r="X972" s="8"/>
      <c r="Y972" s="8"/>
    </row>
    <row r="973" spans="1:25" x14ac:dyDescent="0.2">
      <c r="A973" s="49"/>
      <c r="B973" s="9"/>
      <c r="C973" s="8"/>
      <c r="D973" s="8"/>
      <c r="E973" s="8"/>
      <c r="F973" s="8"/>
      <c r="G973" s="8"/>
      <c r="H973" s="8"/>
      <c r="I973" s="8"/>
      <c r="J973" s="8"/>
      <c r="K973" s="8"/>
      <c r="L973" s="8"/>
      <c r="M973" s="8"/>
      <c r="N973" s="8"/>
      <c r="O973" s="8"/>
      <c r="P973" s="8"/>
      <c r="Q973" s="8"/>
      <c r="R973" s="8"/>
      <c r="S973" s="8"/>
      <c r="T973" s="8"/>
      <c r="U973" s="8"/>
      <c r="V973" s="8"/>
      <c r="W973" s="8"/>
      <c r="X973" s="8"/>
      <c r="Y973" s="8"/>
    </row>
    <row r="974" spans="1:25" x14ac:dyDescent="0.2">
      <c r="A974" s="49"/>
      <c r="B974" s="9"/>
      <c r="C974" s="8"/>
      <c r="D974" s="8"/>
      <c r="E974" s="8"/>
      <c r="F974" s="8"/>
      <c r="G974" s="8"/>
      <c r="H974" s="8"/>
      <c r="I974" s="8"/>
      <c r="J974" s="8"/>
      <c r="K974" s="8"/>
      <c r="L974" s="8"/>
      <c r="M974" s="8"/>
      <c r="N974" s="8"/>
      <c r="O974" s="8"/>
      <c r="P974" s="8"/>
      <c r="Q974" s="8"/>
      <c r="R974" s="8"/>
      <c r="S974" s="8"/>
      <c r="T974" s="8"/>
      <c r="U974" s="8"/>
      <c r="V974" s="8"/>
      <c r="W974" s="8"/>
      <c r="X974" s="8"/>
      <c r="Y974" s="8"/>
    </row>
    <row r="975" spans="1:25" x14ac:dyDescent="0.2">
      <c r="A975" s="49"/>
      <c r="B975" s="9"/>
      <c r="C975" s="8"/>
      <c r="D975" s="8"/>
      <c r="E975" s="8"/>
      <c r="F975" s="8"/>
      <c r="G975" s="8"/>
      <c r="H975" s="8"/>
      <c r="I975" s="8"/>
      <c r="J975" s="8"/>
      <c r="K975" s="8"/>
      <c r="L975" s="8"/>
      <c r="M975" s="8"/>
      <c r="N975" s="8"/>
      <c r="O975" s="8"/>
      <c r="P975" s="8"/>
      <c r="Q975" s="8"/>
      <c r="R975" s="8"/>
      <c r="S975" s="8"/>
      <c r="T975" s="8"/>
      <c r="U975" s="8"/>
      <c r="V975" s="8"/>
      <c r="W975" s="8"/>
      <c r="X975" s="8"/>
      <c r="Y975" s="8"/>
    </row>
    <row r="976" spans="1:25" x14ac:dyDescent="0.2">
      <c r="A976" s="49"/>
      <c r="B976" s="9"/>
      <c r="C976" s="8"/>
      <c r="D976" s="8"/>
      <c r="E976" s="8"/>
      <c r="F976" s="8"/>
      <c r="G976" s="8"/>
      <c r="H976" s="8"/>
      <c r="I976" s="8"/>
      <c r="J976" s="8"/>
      <c r="K976" s="8"/>
      <c r="L976" s="8"/>
      <c r="M976" s="8"/>
      <c r="N976" s="8"/>
      <c r="O976" s="8"/>
      <c r="P976" s="8"/>
      <c r="Q976" s="8"/>
      <c r="R976" s="8"/>
      <c r="S976" s="8"/>
      <c r="T976" s="8"/>
      <c r="U976" s="8"/>
      <c r="V976" s="8"/>
      <c r="W976" s="8"/>
      <c r="X976" s="8"/>
      <c r="Y976" s="8"/>
    </row>
    <row r="977" spans="1:25" x14ac:dyDescent="0.2">
      <c r="A977" s="49"/>
      <c r="B977" s="9"/>
      <c r="C977" s="8"/>
      <c r="D977" s="8"/>
      <c r="E977" s="8"/>
      <c r="F977" s="8"/>
      <c r="G977" s="8"/>
      <c r="H977" s="8"/>
      <c r="I977" s="8"/>
      <c r="J977" s="8"/>
      <c r="K977" s="8"/>
      <c r="L977" s="8"/>
      <c r="M977" s="8"/>
      <c r="N977" s="8"/>
      <c r="O977" s="8"/>
      <c r="P977" s="8"/>
      <c r="Q977" s="8"/>
      <c r="R977" s="8"/>
      <c r="S977" s="8"/>
      <c r="T977" s="8"/>
      <c r="U977" s="8"/>
      <c r="V977" s="8"/>
      <c r="W977" s="8"/>
      <c r="X977" s="8"/>
      <c r="Y977" s="8"/>
    </row>
    <row r="978" spans="1:25" x14ac:dyDescent="0.2">
      <c r="A978" s="49"/>
      <c r="B978" s="9"/>
      <c r="C978" s="8"/>
      <c r="D978" s="8"/>
      <c r="E978" s="8"/>
      <c r="F978" s="8"/>
      <c r="G978" s="8"/>
      <c r="H978" s="8"/>
      <c r="I978" s="8"/>
      <c r="J978" s="8"/>
      <c r="K978" s="8"/>
      <c r="L978" s="8"/>
      <c r="M978" s="8"/>
      <c r="N978" s="8"/>
      <c r="O978" s="8"/>
      <c r="P978" s="8"/>
      <c r="Q978" s="8"/>
      <c r="R978" s="8"/>
      <c r="S978" s="8"/>
      <c r="T978" s="8"/>
      <c r="U978" s="8"/>
      <c r="V978" s="8"/>
      <c r="W978" s="8"/>
      <c r="X978" s="8"/>
      <c r="Y978" s="8"/>
    </row>
    <row r="979" spans="1:25" x14ac:dyDescent="0.2">
      <c r="A979" s="49"/>
      <c r="B979" s="9"/>
      <c r="C979" s="8"/>
      <c r="D979" s="8"/>
      <c r="E979" s="8"/>
      <c r="F979" s="8"/>
      <c r="G979" s="8"/>
      <c r="H979" s="8"/>
      <c r="I979" s="8"/>
      <c r="J979" s="8"/>
      <c r="K979" s="8"/>
      <c r="L979" s="8"/>
      <c r="M979" s="8"/>
      <c r="N979" s="8"/>
      <c r="O979" s="8"/>
      <c r="P979" s="8"/>
      <c r="Q979" s="8"/>
      <c r="R979" s="8"/>
      <c r="S979" s="8"/>
      <c r="T979" s="8"/>
      <c r="U979" s="8"/>
      <c r="V979" s="8"/>
      <c r="W979" s="8"/>
      <c r="X979" s="8"/>
      <c r="Y979" s="8"/>
    </row>
    <row r="980" spans="1:25" x14ac:dyDescent="0.2">
      <c r="A980" s="49"/>
      <c r="B980" s="9"/>
      <c r="C980" s="8"/>
      <c r="D980" s="8"/>
      <c r="E980" s="8"/>
      <c r="F980" s="8"/>
      <c r="G980" s="8"/>
      <c r="H980" s="8"/>
      <c r="I980" s="8"/>
      <c r="J980" s="8"/>
      <c r="K980" s="8"/>
      <c r="L980" s="8"/>
      <c r="M980" s="8"/>
      <c r="N980" s="8"/>
      <c r="O980" s="8"/>
      <c r="P980" s="8"/>
      <c r="Q980" s="8"/>
      <c r="R980" s="8"/>
      <c r="S980" s="8"/>
      <c r="T980" s="8"/>
      <c r="U980" s="8"/>
      <c r="V980" s="8"/>
      <c r="W980" s="8"/>
      <c r="X980" s="8"/>
      <c r="Y980" s="8"/>
    </row>
    <row r="981" spans="1:25" x14ac:dyDescent="0.2">
      <c r="A981" s="49"/>
      <c r="B981" s="9"/>
      <c r="C981" s="8"/>
      <c r="D981" s="8"/>
      <c r="E981" s="8"/>
      <c r="F981" s="8"/>
      <c r="G981" s="8"/>
      <c r="H981" s="8"/>
      <c r="I981" s="8"/>
      <c r="J981" s="8"/>
      <c r="K981" s="8"/>
      <c r="L981" s="8"/>
      <c r="M981" s="8"/>
      <c r="N981" s="8"/>
      <c r="O981" s="8"/>
      <c r="P981" s="8"/>
      <c r="Q981" s="8"/>
      <c r="R981" s="8"/>
      <c r="S981" s="8"/>
      <c r="T981" s="8"/>
      <c r="U981" s="8"/>
      <c r="V981" s="8"/>
      <c r="W981" s="8"/>
      <c r="X981" s="8"/>
      <c r="Y981" s="8"/>
    </row>
    <row r="982" spans="1:25" x14ac:dyDescent="0.2">
      <c r="A982" s="49"/>
      <c r="B982" s="9"/>
      <c r="C982" s="8"/>
      <c r="D982" s="8"/>
      <c r="E982" s="8"/>
      <c r="F982" s="8"/>
      <c r="G982" s="8"/>
      <c r="H982" s="8"/>
      <c r="I982" s="8"/>
      <c r="J982" s="8"/>
      <c r="K982" s="8"/>
      <c r="L982" s="8"/>
      <c r="M982" s="8"/>
      <c r="N982" s="8"/>
      <c r="O982" s="8"/>
      <c r="P982" s="8"/>
      <c r="Q982" s="8"/>
      <c r="R982" s="8"/>
      <c r="S982" s="8"/>
      <c r="T982" s="8"/>
      <c r="U982" s="8"/>
      <c r="V982" s="8"/>
      <c r="W982" s="8"/>
      <c r="X982" s="8"/>
      <c r="Y982" s="8"/>
    </row>
    <row r="983" spans="1:25" x14ac:dyDescent="0.2">
      <c r="A983" s="49"/>
      <c r="B983" s="9"/>
      <c r="C983" s="8"/>
      <c r="D983" s="8"/>
      <c r="E983" s="8"/>
      <c r="F983" s="8"/>
      <c r="G983" s="8"/>
      <c r="H983" s="8"/>
      <c r="I983" s="8"/>
      <c r="J983" s="8"/>
      <c r="K983" s="8"/>
      <c r="L983" s="8"/>
      <c r="M983" s="8"/>
      <c r="N983" s="8"/>
      <c r="O983" s="8"/>
      <c r="P983" s="8"/>
      <c r="Q983" s="8"/>
      <c r="R983" s="8"/>
      <c r="S983" s="8"/>
      <c r="T983" s="8"/>
      <c r="U983" s="8"/>
      <c r="V983" s="8"/>
      <c r="W983" s="8"/>
      <c r="X983" s="8"/>
      <c r="Y983" s="8"/>
    </row>
    <row r="984" spans="1:25" x14ac:dyDescent="0.2">
      <c r="A984" s="49"/>
      <c r="B984" s="9"/>
      <c r="C984" s="8"/>
      <c r="D984" s="8"/>
      <c r="E984" s="8"/>
      <c r="F984" s="8"/>
      <c r="G984" s="8"/>
      <c r="H984" s="8"/>
      <c r="I984" s="8"/>
      <c r="J984" s="8"/>
      <c r="K984" s="8"/>
      <c r="L984" s="8"/>
      <c r="M984" s="8"/>
      <c r="N984" s="8"/>
      <c r="O984" s="8"/>
      <c r="P984" s="8"/>
      <c r="Q984" s="8"/>
      <c r="R984" s="8"/>
      <c r="S984" s="8"/>
      <c r="T984" s="8"/>
      <c r="U984" s="8"/>
      <c r="V984" s="8"/>
      <c r="W984" s="8"/>
      <c r="X984" s="8"/>
      <c r="Y984" s="8"/>
    </row>
    <row r="985" spans="1:25" x14ac:dyDescent="0.2">
      <c r="A985" s="49"/>
      <c r="B985" s="9"/>
      <c r="C985" s="8"/>
      <c r="D985" s="8"/>
      <c r="E985" s="8"/>
      <c r="F985" s="8"/>
      <c r="G985" s="8"/>
      <c r="H985" s="8"/>
      <c r="I985" s="8"/>
      <c r="J985" s="8"/>
      <c r="K985" s="8"/>
      <c r="L985" s="8"/>
      <c r="M985" s="8"/>
      <c r="N985" s="8"/>
      <c r="O985" s="8"/>
      <c r="P985" s="8"/>
      <c r="Q985" s="8"/>
      <c r="R985" s="8"/>
      <c r="S985" s="8"/>
      <c r="T985" s="8"/>
      <c r="U985" s="8"/>
      <c r="V985" s="8"/>
      <c r="W985" s="8"/>
      <c r="X985" s="8"/>
      <c r="Y985" s="8"/>
    </row>
    <row r="986" spans="1:25" x14ac:dyDescent="0.2">
      <c r="A986" s="49"/>
      <c r="B986" s="9"/>
      <c r="C986" s="8"/>
      <c r="D986" s="8"/>
      <c r="E986" s="8"/>
      <c r="F986" s="8"/>
      <c r="G986" s="8"/>
      <c r="H986" s="8"/>
      <c r="I986" s="8"/>
      <c r="J986" s="8"/>
      <c r="K986" s="8"/>
      <c r="L986" s="8"/>
      <c r="M986" s="8"/>
      <c r="N986" s="8"/>
      <c r="O986" s="8"/>
      <c r="P986" s="8"/>
      <c r="Q986" s="8"/>
      <c r="R986" s="8"/>
      <c r="S986" s="8"/>
      <c r="T986" s="8"/>
      <c r="U986" s="8"/>
      <c r="V986" s="8"/>
      <c r="W986" s="8"/>
      <c r="X986" s="8"/>
      <c r="Y986" s="8"/>
    </row>
    <row r="987" spans="1:25" x14ac:dyDescent="0.2">
      <c r="A987" s="49"/>
      <c r="B987" s="9"/>
      <c r="C987" s="8"/>
      <c r="D987" s="8"/>
      <c r="E987" s="8"/>
      <c r="F987" s="8"/>
      <c r="G987" s="8"/>
      <c r="H987" s="8"/>
      <c r="I987" s="8"/>
      <c r="J987" s="8"/>
      <c r="K987" s="8"/>
      <c r="L987" s="8"/>
      <c r="M987" s="8"/>
      <c r="N987" s="8"/>
      <c r="O987" s="8"/>
      <c r="P987" s="8"/>
      <c r="Q987" s="8"/>
      <c r="R987" s="8"/>
      <c r="S987" s="8"/>
      <c r="T987" s="8"/>
      <c r="U987" s="8"/>
      <c r="V987" s="8"/>
      <c r="W987" s="8"/>
      <c r="X987" s="8"/>
      <c r="Y987" s="8"/>
    </row>
    <row r="988" spans="1:25" x14ac:dyDescent="0.2">
      <c r="A988" s="49"/>
      <c r="B988" s="9"/>
      <c r="C988" s="8"/>
      <c r="D988" s="8"/>
      <c r="E988" s="8"/>
      <c r="F988" s="8"/>
      <c r="G988" s="8"/>
      <c r="H988" s="8"/>
      <c r="I988" s="8"/>
      <c r="J988" s="8"/>
      <c r="K988" s="8"/>
      <c r="L988" s="8"/>
      <c r="M988" s="8"/>
      <c r="N988" s="8"/>
      <c r="O988" s="8"/>
      <c r="P988" s="8"/>
      <c r="Q988" s="8"/>
      <c r="R988" s="8"/>
      <c r="S988" s="8"/>
      <c r="T988" s="8"/>
      <c r="U988" s="8"/>
      <c r="V988" s="8"/>
      <c r="W988" s="8"/>
      <c r="X988" s="8"/>
      <c r="Y988" s="8"/>
    </row>
    <row r="989" spans="1:25" x14ac:dyDescent="0.2">
      <c r="A989" s="49"/>
      <c r="B989" s="9"/>
      <c r="C989" s="8"/>
      <c r="D989" s="8"/>
      <c r="E989" s="8"/>
      <c r="F989" s="8"/>
      <c r="G989" s="8"/>
      <c r="H989" s="8"/>
      <c r="I989" s="8"/>
      <c r="J989" s="8"/>
      <c r="K989" s="8"/>
      <c r="L989" s="8"/>
      <c r="M989" s="8"/>
      <c r="N989" s="8"/>
      <c r="O989" s="8"/>
      <c r="P989" s="8"/>
      <c r="Q989" s="8"/>
      <c r="R989" s="8"/>
      <c r="S989" s="8"/>
      <c r="T989" s="8"/>
      <c r="U989" s="8"/>
      <c r="V989" s="8"/>
      <c r="W989" s="8"/>
      <c r="X989" s="8"/>
      <c r="Y989" s="8"/>
    </row>
    <row r="990" spans="1:25" x14ac:dyDescent="0.2">
      <c r="A990" s="49"/>
      <c r="B990" s="9"/>
      <c r="C990" s="8"/>
      <c r="D990" s="8"/>
      <c r="E990" s="8"/>
      <c r="F990" s="8"/>
      <c r="G990" s="8"/>
      <c r="H990" s="8"/>
      <c r="I990" s="8"/>
      <c r="J990" s="8"/>
      <c r="K990" s="8"/>
      <c r="L990" s="8"/>
      <c r="M990" s="8"/>
      <c r="N990" s="8"/>
      <c r="O990" s="8"/>
      <c r="P990" s="8"/>
      <c r="Q990" s="8"/>
      <c r="R990" s="8"/>
      <c r="S990" s="8"/>
      <c r="T990" s="8"/>
      <c r="U990" s="8"/>
      <c r="V990" s="8"/>
      <c r="W990" s="8"/>
      <c r="X990" s="8"/>
      <c r="Y990" s="8"/>
    </row>
    <row r="991" spans="1:25" x14ac:dyDescent="0.2">
      <c r="A991" s="49"/>
      <c r="B991" s="9"/>
      <c r="C991" s="8"/>
      <c r="D991" s="8"/>
      <c r="E991" s="8"/>
      <c r="F991" s="8"/>
      <c r="G991" s="8"/>
      <c r="H991" s="8"/>
      <c r="I991" s="8"/>
      <c r="J991" s="8"/>
      <c r="K991" s="8"/>
      <c r="L991" s="8"/>
      <c r="M991" s="8"/>
      <c r="N991" s="8"/>
      <c r="O991" s="8"/>
      <c r="P991" s="8"/>
      <c r="Q991" s="8"/>
      <c r="R991" s="8"/>
      <c r="S991" s="8"/>
      <c r="T991" s="8"/>
      <c r="U991" s="8"/>
      <c r="V991" s="8"/>
      <c r="W991" s="8"/>
      <c r="X991" s="8"/>
      <c r="Y991" s="8"/>
    </row>
    <row r="992" spans="1:25" x14ac:dyDescent="0.2">
      <c r="A992" s="49"/>
      <c r="B992" s="9"/>
      <c r="C992" s="8"/>
      <c r="D992" s="8"/>
      <c r="E992" s="8"/>
      <c r="F992" s="8"/>
      <c r="G992" s="8"/>
      <c r="H992" s="8"/>
      <c r="I992" s="8"/>
      <c r="J992" s="8"/>
      <c r="K992" s="8"/>
      <c r="L992" s="8"/>
      <c r="M992" s="8"/>
      <c r="N992" s="8"/>
      <c r="O992" s="8"/>
      <c r="P992" s="8"/>
      <c r="Q992" s="8"/>
      <c r="R992" s="8"/>
      <c r="S992" s="8"/>
      <c r="T992" s="8"/>
      <c r="U992" s="8"/>
      <c r="V992" s="8"/>
      <c r="W992" s="8"/>
      <c r="X992" s="8"/>
      <c r="Y992" s="8"/>
    </row>
    <row r="993" spans="1:25" x14ac:dyDescent="0.2">
      <c r="A993" s="49"/>
      <c r="B993" s="9"/>
      <c r="C993" s="8"/>
      <c r="D993" s="8"/>
      <c r="E993" s="8"/>
      <c r="F993" s="8"/>
      <c r="G993" s="8"/>
      <c r="H993" s="8"/>
      <c r="I993" s="8"/>
      <c r="J993" s="8"/>
      <c r="K993" s="8"/>
      <c r="L993" s="8"/>
      <c r="M993" s="8"/>
      <c r="N993" s="8"/>
      <c r="O993" s="8"/>
      <c r="P993" s="8"/>
      <c r="Q993" s="8"/>
      <c r="R993" s="8"/>
      <c r="S993" s="8"/>
      <c r="T993" s="8"/>
      <c r="U993" s="8"/>
      <c r="V993" s="8"/>
      <c r="W993" s="8"/>
      <c r="X993" s="8"/>
      <c r="Y993" s="8"/>
    </row>
    <row r="994" spans="1:25" x14ac:dyDescent="0.2">
      <c r="A994" s="49"/>
      <c r="B994" s="9"/>
      <c r="C994" s="8"/>
      <c r="D994" s="8"/>
      <c r="E994" s="8"/>
      <c r="F994" s="8"/>
      <c r="G994" s="8"/>
      <c r="H994" s="8"/>
      <c r="I994" s="8"/>
      <c r="J994" s="8"/>
      <c r="K994" s="8"/>
      <c r="L994" s="8"/>
      <c r="M994" s="8"/>
      <c r="N994" s="8"/>
      <c r="O994" s="8"/>
      <c r="P994" s="8"/>
      <c r="Q994" s="8"/>
      <c r="R994" s="8"/>
      <c r="S994" s="8"/>
      <c r="T994" s="8"/>
      <c r="U994" s="8"/>
      <c r="V994" s="8"/>
      <c r="W994" s="8"/>
      <c r="X994" s="8"/>
      <c r="Y994" s="8"/>
    </row>
    <row r="995" spans="1:25" x14ac:dyDescent="0.2">
      <c r="A995" s="49"/>
      <c r="B995" s="9"/>
      <c r="C995" s="8"/>
      <c r="D995" s="8"/>
      <c r="E995" s="8"/>
      <c r="F995" s="8"/>
      <c r="G995" s="8"/>
      <c r="H995" s="8"/>
      <c r="I995" s="8"/>
      <c r="J995" s="8"/>
      <c r="K995" s="8"/>
      <c r="L995" s="8"/>
      <c r="M995" s="8"/>
      <c r="N995" s="8"/>
      <c r="O995" s="8"/>
      <c r="P995" s="8"/>
      <c r="Q995" s="8"/>
      <c r="R995" s="8"/>
      <c r="S995" s="8"/>
      <c r="T995" s="8"/>
      <c r="U995" s="8"/>
      <c r="V995" s="8"/>
      <c r="W995" s="8"/>
      <c r="X995" s="8"/>
      <c r="Y995" s="8"/>
    </row>
    <row r="996" spans="1:25" x14ac:dyDescent="0.2">
      <c r="A996" s="49"/>
      <c r="B996" s="9"/>
      <c r="C996" s="8"/>
      <c r="D996" s="8"/>
      <c r="E996" s="8"/>
      <c r="F996" s="8"/>
      <c r="G996" s="8"/>
      <c r="H996" s="8"/>
      <c r="I996" s="8"/>
      <c r="J996" s="8"/>
      <c r="K996" s="8"/>
      <c r="L996" s="8"/>
      <c r="M996" s="8"/>
      <c r="N996" s="8"/>
      <c r="O996" s="8"/>
      <c r="P996" s="8"/>
      <c r="Q996" s="8"/>
      <c r="R996" s="8"/>
      <c r="S996" s="8"/>
      <c r="T996" s="8"/>
      <c r="U996" s="8"/>
      <c r="V996" s="8"/>
      <c r="W996" s="8"/>
      <c r="X996" s="8"/>
      <c r="Y996" s="8"/>
    </row>
    <row r="997" spans="1:25" x14ac:dyDescent="0.2">
      <c r="A997" s="49"/>
      <c r="B997" s="9"/>
      <c r="C997" s="8"/>
      <c r="D997" s="8"/>
      <c r="E997" s="8"/>
      <c r="F997" s="8"/>
      <c r="G997" s="8"/>
      <c r="H997" s="8"/>
      <c r="I997" s="8"/>
      <c r="J997" s="8"/>
      <c r="K997" s="8"/>
      <c r="L997" s="8"/>
      <c r="M997" s="8"/>
      <c r="N997" s="8"/>
      <c r="O997" s="8"/>
      <c r="P997" s="8"/>
      <c r="Q997" s="8"/>
      <c r="R997" s="8"/>
      <c r="S997" s="8"/>
      <c r="T997" s="8"/>
      <c r="U997" s="8"/>
      <c r="V997" s="8"/>
      <c r="W997" s="8"/>
      <c r="X997" s="8"/>
      <c r="Y997" s="8"/>
    </row>
    <row r="998" spans="1:25" x14ac:dyDescent="0.2">
      <c r="A998" s="49"/>
      <c r="B998" s="9"/>
      <c r="C998" s="8"/>
      <c r="D998" s="8"/>
      <c r="E998" s="8"/>
      <c r="F998" s="8"/>
      <c r="G998" s="8"/>
      <c r="H998" s="8"/>
      <c r="I998" s="8"/>
      <c r="J998" s="8"/>
      <c r="K998" s="8"/>
      <c r="L998" s="8"/>
      <c r="M998" s="8"/>
      <c r="N998" s="8"/>
      <c r="O998" s="8"/>
      <c r="P998" s="8"/>
      <c r="Q998" s="8"/>
      <c r="R998" s="8"/>
      <c r="S998" s="8"/>
      <c r="T998" s="8"/>
      <c r="U998" s="8"/>
      <c r="V998" s="8"/>
      <c r="W998" s="8"/>
      <c r="X998" s="8"/>
      <c r="Y998" s="8"/>
    </row>
    <row r="999" spans="1:25" x14ac:dyDescent="0.2">
      <c r="A999" s="49"/>
      <c r="B999" s="9"/>
      <c r="C999" s="8"/>
      <c r="D999" s="8"/>
      <c r="E999" s="8"/>
      <c r="F999" s="8"/>
      <c r="G999" s="8"/>
      <c r="H999" s="8"/>
      <c r="I999" s="8"/>
      <c r="J999" s="8"/>
      <c r="K999" s="8"/>
      <c r="L999" s="8"/>
      <c r="M999" s="8"/>
      <c r="N999" s="8"/>
      <c r="O999" s="8"/>
      <c r="P999" s="8"/>
      <c r="Q999" s="8"/>
      <c r="R999" s="8"/>
      <c r="S999" s="8"/>
      <c r="T999" s="8"/>
      <c r="U999" s="8"/>
      <c r="V999" s="8"/>
      <c r="W999" s="8"/>
      <c r="X999" s="8"/>
      <c r="Y999" s="8"/>
    </row>
    <row r="1000" spans="1:25" x14ac:dyDescent="0.2">
      <c r="A1000" s="49"/>
      <c r="B1000" s="9"/>
      <c r="C1000" s="8"/>
      <c r="D1000" s="8"/>
      <c r="E1000" s="8"/>
      <c r="F1000" s="8"/>
      <c r="G1000" s="8"/>
      <c r="H1000" s="8"/>
      <c r="I1000" s="8"/>
      <c r="J1000" s="8"/>
      <c r="K1000" s="8"/>
      <c r="L1000" s="8"/>
      <c r="M1000" s="8"/>
      <c r="N1000" s="8"/>
      <c r="O1000" s="8"/>
      <c r="P1000" s="8"/>
      <c r="Q1000" s="8"/>
      <c r="R1000" s="8"/>
      <c r="S1000" s="8"/>
      <c r="T1000" s="8"/>
      <c r="U1000" s="8"/>
      <c r="V1000" s="8"/>
      <c r="W1000" s="8"/>
      <c r="X1000" s="8"/>
      <c r="Y1000" s="8"/>
    </row>
    <row r="1001" spans="1:25" x14ac:dyDescent="0.2">
      <c r="A1001" s="49"/>
      <c r="B1001" s="9"/>
      <c r="C1001" s="8"/>
      <c r="D1001" s="8"/>
      <c r="E1001" s="8"/>
      <c r="F1001" s="8"/>
      <c r="G1001" s="8"/>
      <c r="H1001" s="8"/>
      <c r="I1001" s="8"/>
      <c r="J1001" s="8"/>
      <c r="K1001" s="8"/>
      <c r="L1001" s="8"/>
      <c r="M1001" s="8"/>
      <c r="N1001" s="8"/>
      <c r="O1001" s="8"/>
      <c r="P1001" s="8"/>
      <c r="Q1001" s="8"/>
      <c r="R1001" s="8"/>
      <c r="S1001" s="8"/>
      <c r="T1001" s="8"/>
      <c r="U1001" s="8"/>
      <c r="V1001" s="8"/>
      <c r="W1001" s="8"/>
      <c r="X1001" s="8"/>
      <c r="Y1001" s="8"/>
    </row>
    <row r="1002" spans="1:25" x14ac:dyDescent="0.2">
      <c r="A1002" s="49"/>
      <c r="B1002" s="9"/>
      <c r="C1002" s="8"/>
      <c r="D1002" s="8"/>
      <c r="E1002" s="8"/>
      <c r="F1002" s="8"/>
      <c r="G1002" s="8"/>
      <c r="H1002" s="8"/>
      <c r="I1002" s="8"/>
      <c r="J1002" s="8"/>
      <c r="K1002" s="8"/>
      <c r="L1002" s="8"/>
      <c r="M1002" s="8"/>
      <c r="N1002" s="8"/>
      <c r="O1002" s="8"/>
      <c r="P1002" s="8"/>
      <c r="Q1002" s="8"/>
      <c r="R1002" s="8"/>
      <c r="S1002" s="8"/>
      <c r="T1002" s="8"/>
      <c r="U1002" s="8"/>
      <c r="V1002" s="8"/>
      <c r="W1002" s="8"/>
      <c r="X1002" s="8"/>
      <c r="Y1002" s="8"/>
    </row>
    <row r="1003" spans="1:25" x14ac:dyDescent="0.2">
      <c r="A1003" s="49"/>
      <c r="B1003" s="9"/>
      <c r="C1003" s="8"/>
      <c r="D1003" s="8"/>
      <c r="E1003" s="8"/>
      <c r="F1003" s="8"/>
      <c r="G1003" s="8"/>
      <c r="H1003" s="8"/>
      <c r="I1003" s="8"/>
      <c r="J1003" s="8"/>
      <c r="K1003" s="8"/>
      <c r="L1003" s="8"/>
      <c r="M1003" s="8"/>
      <c r="N1003" s="8"/>
      <c r="O1003" s="8"/>
      <c r="P1003" s="8"/>
      <c r="Q1003" s="8"/>
      <c r="R1003" s="8"/>
      <c r="S1003" s="8"/>
      <c r="T1003" s="8"/>
      <c r="U1003" s="8"/>
      <c r="V1003" s="8"/>
      <c r="W1003" s="8"/>
      <c r="X1003" s="8"/>
      <c r="Y1003" s="8"/>
    </row>
    <row r="1004" spans="1:25" x14ac:dyDescent="0.2">
      <c r="A1004" s="49"/>
      <c r="B1004" s="9"/>
      <c r="C1004" s="8"/>
      <c r="D1004" s="8"/>
      <c r="E1004" s="8"/>
      <c r="F1004" s="8"/>
      <c r="G1004" s="8"/>
      <c r="H1004" s="8"/>
      <c r="I1004" s="8"/>
      <c r="J1004" s="8"/>
      <c r="K1004" s="8"/>
      <c r="L1004" s="8"/>
      <c r="M1004" s="8"/>
      <c r="N1004" s="8"/>
      <c r="O1004" s="8"/>
      <c r="P1004" s="8"/>
      <c r="Q1004" s="8"/>
      <c r="R1004" s="8"/>
      <c r="S1004" s="8"/>
      <c r="T1004" s="8"/>
      <c r="U1004" s="8"/>
      <c r="V1004" s="8"/>
      <c r="W1004" s="8"/>
      <c r="X1004" s="8"/>
      <c r="Y1004" s="8"/>
    </row>
    <row r="1005" spans="1:25" x14ac:dyDescent="0.2">
      <c r="A1005" s="49"/>
      <c r="B1005" s="9"/>
      <c r="C1005" s="8"/>
      <c r="D1005" s="8"/>
      <c r="E1005" s="8"/>
      <c r="F1005" s="8"/>
      <c r="G1005" s="8"/>
      <c r="H1005" s="8"/>
      <c r="I1005" s="8"/>
      <c r="J1005" s="8"/>
      <c r="K1005" s="8"/>
      <c r="L1005" s="8"/>
      <c r="M1005" s="8"/>
      <c r="N1005" s="8"/>
      <c r="O1005" s="8"/>
      <c r="P1005" s="8"/>
      <c r="Q1005" s="8"/>
      <c r="R1005" s="8"/>
      <c r="S1005" s="8"/>
      <c r="T1005" s="8"/>
      <c r="U1005" s="8"/>
      <c r="V1005" s="8"/>
      <c r="W1005" s="8"/>
      <c r="X1005" s="8"/>
      <c r="Y1005" s="8"/>
    </row>
    <row r="1006" spans="1:25" x14ac:dyDescent="0.2">
      <c r="A1006" s="49"/>
      <c r="B1006" s="9"/>
      <c r="C1006" s="8"/>
      <c r="D1006" s="8"/>
      <c r="E1006" s="8"/>
      <c r="F1006" s="8"/>
      <c r="G1006" s="8"/>
      <c r="H1006" s="8"/>
      <c r="I1006" s="8"/>
      <c r="J1006" s="8"/>
      <c r="K1006" s="8"/>
      <c r="L1006" s="8"/>
      <c r="M1006" s="8"/>
      <c r="N1006" s="8"/>
      <c r="O1006" s="8"/>
      <c r="P1006" s="8"/>
      <c r="Q1006" s="8"/>
      <c r="R1006" s="8"/>
      <c r="S1006" s="8"/>
      <c r="T1006" s="8"/>
      <c r="U1006" s="8"/>
      <c r="V1006" s="8"/>
      <c r="W1006" s="8"/>
      <c r="X1006" s="8"/>
      <c r="Y1006" s="8"/>
    </row>
    <row r="1007" spans="1:25" x14ac:dyDescent="0.2">
      <c r="A1007" s="49"/>
      <c r="B1007" s="9"/>
      <c r="C1007" s="8"/>
      <c r="D1007" s="8"/>
      <c r="E1007" s="8"/>
      <c r="F1007" s="8"/>
      <c r="G1007" s="8"/>
      <c r="H1007" s="8"/>
      <c r="I1007" s="8"/>
      <c r="J1007" s="8"/>
      <c r="K1007" s="8"/>
      <c r="L1007" s="8"/>
      <c r="M1007" s="8"/>
      <c r="N1007" s="8"/>
      <c r="O1007" s="8"/>
      <c r="P1007" s="8"/>
      <c r="Q1007" s="8"/>
      <c r="R1007" s="8"/>
      <c r="S1007" s="8"/>
      <c r="T1007" s="8"/>
      <c r="U1007" s="8"/>
      <c r="V1007" s="8"/>
      <c r="W1007" s="8"/>
      <c r="X1007" s="8"/>
      <c r="Y1007" s="8"/>
    </row>
    <row r="1008" spans="1:25" x14ac:dyDescent="0.2">
      <c r="A1008" s="49"/>
      <c r="B1008" s="9"/>
      <c r="C1008" s="8"/>
      <c r="D1008" s="8"/>
      <c r="E1008" s="8"/>
      <c r="F1008" s="8"/>
      <c r="G1008" s="8"/>
      <c r="H1008" s="8"/>
      <c r="I1008" s="8"/>
      <c r="J1008" s="8"/>
      <c r="K1008" s="8"/>
      <c r="L1008" s="8"/>
      <c r="M1008" s="8"/>
      <c r="N1008" s="8"/>
      <c r="O1008" s="8"/>
      <c r="P1008" s="8"/>
      <c r="Q1008" s="8"/>
      <c r="R1008" s="8"/>
      <c r="S1008" s="8"/>
      <c r="T1008" s="8"/>
      <c r="U1008" s="8"/>
      <c r="V1008" s="8"/>
      <c r="W1008" s="8"/>
      <c r="X1008" s="8"/>
      <c r="Y1008" s="8"/>
    </row>
    <row r="1009" spans="1:25" x14ac:dyDescent="0.2">
      <c r="A1009" s="49"/>
      <c r="B1009" s="9"/>
      <c r="C1009" s="8"/>
      <c r="D1009" s="8"/>
      <c r="E1009" s="8"/>
      <c r="F1009" s="8"/>
      <c r="G1009" s="8"/>
      <c r="H1009" s="8"/>
      <c r="I1009" s="8"/>
      <c r="J1009" s="8"/>
      <c r="K1009" s="8"/>
      <c r="L1009" s="8"/>
      <c r="M1009" s="8"/>
      <c r="N1009" s="8"/>
      <c r="O1009" s="8"/>
      <c r="P1009" s="8"/>
      <c r="Q1009" s="8"/>
      <c r="R1009" s="8"/>
      <c r="S1009" s="8"/>
      <c r="T1009" s="8"/>
      <c r="U1009" s="8"/>
      <c r="V1009" s="8"/>
      <c r="W1009" s="8"/>
      <c r="X1009" s="8"/>
      <c r="Y1009" s="8"/>
    </row>
    <row r="1010" spans="1:25" x14ac:dyDescent="0.2">
      <c r="A1010" s="49"/>
      <c r="B1010" s="9"/>
      <c r="C1010" s="8"/>
      <c r="D1010" s="8"/>
      <c r="E1010" s="8"/>
      <c r="F1010" s="8"/>
      <c r="G1010" s="8"/>
      <c r="H1010" s="8"/>
      <c r="I1010" s="8"/>
      <c r="J1010" s="8"/>
      <c r="K1010" s="8"/>
      <c r="L1010" s="8"/>
      <c r="M1010" s="8"/>
      <c r="N1010" s="8"/>
      <c r="O1010" s="8"/>
      <c r="P1010" s="8"/>
      <c r="Q1010" s="8"/>
      <c r="R1010" s="8"/>
      <c r="S1010" s="8"/>
      <c r="T1010" s="8"/>
      <c r="U1010" s="8"/>
      <c r="V1010" s="8"/>
      <c r="W1010" s="8"/>
      <c r="X1010" s="8"/>
      <c r="Y1010" s="8"/>
    </row>
    <row r="1011" spans="1:25" x14ac:dyDescent="0.2">
      <c r="A1011" s="49"/>
      <c r="B1011" s="9"/>
      <c r="C1011" s="8"/>
      <c r="D1011" s="8"/>
      <c r="E1011" s="8"/>
      <c r="F1011" s="8"/>
      <c r="G1011" s="8"/>
      <c r="H1011" s="8"/>
      <c r="I1011" s="8"/>
      <c r="J1011" s="8"/>
      <c r="K1011" s="8"/>
      <c r="L1011" s="8"/>
      <c r="M1011" s="8"/>
      <c r="N1011" s="8"/>
      <c r="O1011" s="8"/>
      <c r="P1011" s="8"/>
      <c r="Q1011" s="8"/>
      <c r="R1011" s="8"/>
      <c r="S1011" s="8"/>
      <c r="T1011" s="8"/>
      <c r="U1011" s="8"/>
      <c r="V1011" s="8"/>
      <c r="W1011" s="8"/>
      <c r="X1011" s="8"/>
      <c r="Y1011" s="8"/>
    </row>
    <row r="1012" spans="1:25" x14ac:dyDescent="0.2">
      <c r="A1012" s="49"/>
      <c r="B1012" s="9"/>
      <c r="C1012" s="8"/>
      <c r="D1012" s="8"/>
      <c r="E1012" s="8"/>
      <c r="F1012" s="8"/>
      <c r="G1012" s="8"/>
      <c r="H1012" s="8"/>
      <c r="I1012" s="8"/>
      <c r="J1012" s="8"/>
      <c r="K1012" s="8"/>
      <c r="L1012" s="8"/>
      <c r="M1012" s="8"/>
      <c r="N1012" s="8"/>
      <c r="O1012" s="8"/>
      <c r="P1012" s="8"/>
      <c r="Q1012" s="8"/>
      <c r="R1012" s="8"/>
      <c r="S1012" s="8"/>
      <c r="T1012" s="8"/>
      <c r="U1012" s="8"/>
      <c r="V1012" s="8"/>
      <c r="W1012" s="8"/>
      <c r="X1012" s="8"/>
      <c r="Y1012" s="8"/>
    </row>
    <row r="1013" spans="1:25" x14ac:dyDescent="0.2">
      <c r="A1013" s="49"/>
      <c r="B1013" s="9"/>
      <c r="C1013" s="8"/>
      <c r="D1013" s="8"/>
      <c r="E1013" s="8"/>
      <c r="F1013" s="8"/>
      <c r="G1013" s="8"/>
      <c r="H1013" s="8"/>
      <c r="I1013" s="8"/>
      <c r="J1013" s="8"/>
      <c r="K1013" s="8"/>
      <c r="L1013" s="8"/>
      <c r="M1013" s="8"/>
      <c r="N1013" s="8"/>
      <c r="O1013" s="8"/>
      <c r="P1013" s="8"/>
      <c r="Q1013" s="8"/>
      <c r="R1013" s="8"/>
      <c r="S1013" s="8"/>
      <c r="T1013" s="8"/>
      <c r="U1013" s="8"/>
      <c r="V1013" s="8"/>
      <c r="W1013" s="8"/>
      <c r="X1013" s="8"/>
      <c r="Y1013" s="8"/>
    </row>
    <row r="1014" spans="1:25" x14ac:dyDescent="0.2">
      <c r="A1014" s="49"/>
      <c r="B1014" s="9"/>
      <c r="C1014" s="8"/>
      <c r="D1014" s="8"/>
      <c r="E1014" s="8"/>
      <c r="F1014" s="8"/>
      <c r="G1014" s="8"/>
      <c r="H1014" s="8"/>
      <c r="I1014" s="8"/>
      <c r="J1014" s="8"/>
      <c r="K1014" s="8"/>
      <c r="L1014" s="8"/>
      <c r="M1014" s="8"/>
      <c r="N1014" s="8"/>
      <c r="O1014" s="8"/>
      <c r="P1014" s="8"/>
      <c r="Q1014" s="8"/>
      <c r="R1014" s="8"/>
      <c r="S1014" s="8"/>
      <c r="T1014" s="8"/>
      <c r="U1014" s="8"/>
      <c r="V1014" s="8"/>
      <c r="W1014" s="8"/>
      <c r="X1014" s="8"/>
      <c r="Y1014" s="8"/>
    </row>
    <row r="1015" spans="1:25" x14ac:dyDescent="0.2">
      <c r="A1015" s="49"/>
      <c r="B1015" s="9"/>
      <c r="C1015" s="8"/>
      <c r="D1015" s="8"/>
      <c r="E1015" s="8"/>
      <c r="F1015" s="8"/>
      <c r="G1015" s="8"/>
      <c r="H1015" s="8"/>
      <c r="I1015" s="8"/>
      <c r="J1015" s="8"/>
      <c r="K1015" s="8"/>
      <c r="L1015" s="8"/>
      <c r="M1015" s="8"/>
      <c r="N1015" s="8"/>
      <c r="O1015" s="8"/>
      <c r="P1015" s="8"/>
      <c r="Q1015" s="8"/>
      <c r="R1015" s="8"/>
      <c r="S1015" s="8"/>
      <c r="T1015" s="8"/>
      <c r="U1015" s="8"/>
      <c r="V1015" s="8"/>
      <c r="W1015" s="8"/>
      <c r="X1015" s="8"/>
      <c r="Y1015" s="8"/>
    </row>
    <row r="1016" spans="1:25" x14ac:dyDescent="0.2">
      <c r="A1016" s="49"/>
      <c r="B1016" s="9"/>
      <c r="C1016" s="8"/>
      <c r="D1016" s="8"/>
      <c r="E1016" s="8"/>
      <c r="F1016" s="8"/>
      <c r="G1016" s="8"/>
      <c r="H1016" s="8"/>
      <c r="I1016" s="8"/>
      <c r="J1016" s="8"/>
      <c r="K1016" s="8"/>
      <c r="L1016" s="8"/>
      <c r="M1016" s="8"/>
      <c r="N1016" s="8"/>
      <c r="O1016" s="8"/>
      <c r="P1016" s="8"/>
      <c r="Q1016" s="8"/>
      <c r="R1016" s="8"/>
      <c r="S1016" s="8"/>
      <c r="T1016" s="8"/>
      <c r="U1016" s="8"/>
      <c r="V1016" s="8"/>
      <c r="W1016" s="8"/>
      <c r="X1016" s="8"/>
      <c r="Y1016" s="8"/>
    </row>
    <row r="1017" spans="1:25" x14ac:dyDescent="0.2">
      <c r="A1017" s="49"/>
      <c r="B1017" s="9"/>
      <c r="C1017" s="8"/>
      <c r="D1017" s="8"/>
      <c r="E1017" s="8"/>
      <c r="F1017" s="8"/>
      <c r="G1017" s="8"/>
      <c r="H1017" s="8"/>
      <c r="I1017" s="8"/>
      <c r="J1017" s="8"/>
      <c r="K1017" s="8"/>
      <c r="L1017" s="8"/>
      <c r="M1017" s="8"/>
      <c r="N1017" s="8"/>
      <c r="O1017" s="8"/>
      <c r="P1017" s="8"/>
      <c r="Q1017" s="8"/>
      <c r="R1017" s="8"/>
      <c r="S1017" s="8"/>
      <c r="T1017" s="8"/>
      <c r="U1017" s="8"/>
      <c r="V1017" s="8"/>
      <c r="W1017" s="8"/>
      <c r="X1017" s="8"/>
      <c r="Y1017" s="8"/>
    </row>
    <row r="1018" spans="1:25" x14ac:dyDescent="0.2">
      <c r="A1018" s="49"/>
      <c r="B1018" s="9"/>
      <c r="C1018" s="8"/>
      <c r="D1018" s="8"/>
      <c r="E1018" s="8"/>
      <c r="F1018" s="8"/>
      <c r="G1018" s="8"/>
      <c r="H1018" s="8"/>
      <c r="I1018" s="8"/>
      <c r="J1018" s="8"/>
      <c r="K1018" s="8"/>
      <c r="L1018" s="8"/>
      <c r="M1018" s="8"/>
      <c r="N1018" s="8"/>
      <c r="O1018" s="8"/>
      <c r="P1018" s="8"/>
      <c r="Q1018" s="8"/>
      <c r="R1018" s="8"/>
      <c r="S1018" s="8"/>
      <c r="T1018" s="8"/>
      <c r="U1018" s="8"/>
      <c r="V1018" s="8"/>
      <c r="W1018" s="8"/>
      <c r="X1018" s="8"/>
      <c r="Y1018" s="8"/>
    </row>
    <row r="1019" spans="1:25" x14ac:dyDescent="0.2">
      <c r="A1019" s="49"/>
      <c r="B1019" s="9"/>
      <c r="C1019" s="8"/>
      <c r="D1019" s="8"/>
      <c r="E1019" s="8"/>
      <c r="F1019" s="8"/>
      <c r="G1019" s="8"/>
      <c r="H1019" s="8"/>
      <c r="I1019" s="8"/>
      <c r="J1019" s="8"/>
      <c r="K1019" s="8"/>
      <c r="L1019" s="8"/>
      <c r="M1019" s="8"/>
      <c r="N1019" s="8"/>
      <c r="O1019" s="8"/>
      <c r="P1019" s="8"/>
      <c r="Q1019" s="8"/>
      <c r="R1019" s="8"/>
      <c r="S1019" s="8"/>
      <c r="T1019" s="8"/>
      <c r="U1019" s="8"/>
      <c r="V1019" s="8"/>
      <c r="W1019" s="8"/>
      <c r="X1019" s="8"/>
      <c r="Y1019" s="8"/>
    </row>
    <row r="1020" spans="1:25" x14ac:dyDescent="0.2">
      <c r="A1020" s="49"/>
      <c r="B1020" s="9"/>
      <c r="C1020" s="8"/>
      <c r="D1020" s="8"/>
      <c r="E1020" s="8"/>
      <c r="F1020" s="8"/>
      <c r="G1020" s="8"/>
      <c r="H1020" s="8"/>
      <c r="I1020" s="8"/>
      <c r="J1020" s="8"/>
      <c r="K1020" s="8"/>
      <c r="L1020" s="8"/>
      <c r="M1020" s="8"/>
      <c r="N1020" s="8"/>
      <c r="O1020" s="8"/>
      <c r="P1020" s="8"/>
      <c r="Q1020" s="8"/>
      <c r="R1020" s="8"/>
      <c r="S1020" s="8"/>
      <c r="T1020" s="8"/>
      <c r="U1020" s="8"/>
      <c r="V1020" s="8"/>
      <c r="W1020" s="8"/>
      <c r="X1020" s="8"/>
      <c r="Y1020" s="8"/>
    </row>
    <row r="1021" spans="1:25" x14ac:dyDescent="0.2">
      <c r="A1021" s="49"/>
      <c r="B1021" s="9"/>
      <c r="C1021" s="8"/>
      <c r="D1021" s="8"/>
      <c r="E1021" s="8"/>
      <c r="F1021" s="8"/>
      <c r="G1021" s="8"/>
      <c r="H1021" s="8"/>
      <c r="I1021" s="8"/>
      <c r="J1021" s="8"/>
      <c r="K1021" s="8"/>
      <c r="L1021" s="8"/>
      <c r="M1021" s="8"/>
      <c r="N1021" s="8"/>
      <c r="O1021" s="8"/>
      <c r="P1021" s="8"/>
      <c r="Q1021" s="8"/>
      <c r="R1021" s="8"/>
      <c r="S1021" s="8"/>
      <c r="T1021" s="8"/>
      <c r="U1021" s="8"/>
      <c r="V1021" s="8"/>
      <c r="W1021" s="8"/>
      <c r="X1021" s="8"/>
      <c r="Y1021" s="8"/>
    </row>
    <row r="1022" spans="1:25" x14ac:dyDescent="0.2">
      <c r="A1022" s="49"/>
      <c r="B1022" s="9"/>
      <c r="C1022" s="8"/>
      <c r="D1022" s="8"/>
      <c r="E1022" s="8"/>
      <c r="F1022" s="8"/>
      <c r="G1022" s="8"/>
      <c r="H1022" s="8"/>
      <c r="I1022" s="8"/>
      <c r="J1022" s="8"/>
      <c r="K1022" s="8"/>
      <c r="L1022" s="8"/>
      <c r="M1022" s="8"/>
      <c r="N1022" s="8"/>
      <c r="O1022" s="8"/>
      <c r="P1022" s="8"/>
      <c r="Q1022" s="8"/>
      <c r="R1022" s="8"/>
      <c r="S1022" s="8"/>
      <c r="T1022" s="8"/>
      <c r="U1022" s="8"/>
      <c r="V1022" s="8"/>
      <c r="W1022" s="8"/>
      <c r="X1022" s="8"/>
      <c r="Y1022" s="8"/>
    </row>
    <row r="1023" spans="1:25" x14ac:dyDescent="0.2">
      <c r="A1023" s="49"/>
      <c r="B1023" s="9"/>
      <c r="C1023" s="8"/>
      <c r="D1023" s="8"/>
      <c r="E1023" s="8"/>
      <c r="F1023" s="8"/>
      <c r="G1023" s="8"/>
      <c r="H1023" s="8"/>
      <c r="I1023" s="8"/>
      <c r="J1023" s="8"/>
      <c r="K1023" s="8"/>
      <c r="L1023" s="8"/>
      <c r="M1023" s="8"/>
      <c r="N1023" s="8"/>
      <c r="O1023" s="8"/>
      <c r="P1023" s="8"/>
      <c r="Q1023" s="8"/>
      <c r="R1023" s="8"/>
      <c r="S1023" s="8"/>
      <c r="T1023" s="8"/>
      <c r="U1023" s="8"/>
      <c r="V1023" s="8"/>
      <c r="W1023" s="8"/>
      <c r="X1023" s="8"/>
      <c r="Y1023" s="8"/>
    </row>
    <row r="1024" spans="1:25" x14ac:dyDescent="0.2">
      <c r="A1024" s="49"/>
      <c r="B1024" s="9"/>
      <c r="C1024" s="8"/>
      <c r="D1024" s="8"/>
      <c r="E1024" s="8"/>
      <c r="F1024" s="8"/>
      <c r="G1024" s="8"/>
      <c r="H1024" s="8"/>
      <c r="I1024" s="8"/>
      <c r="J1024" s="8"/>
      <c r="K1024" s="8"/>
      <c r="L1024" s="8"/>
      <c r="M1024" s="8"/>
      <c r="N1024" s="8"/>
      <c r="O1024" s="8"/>
      <c r="P1024" s="8"/>
      <c r="Q1024" s="8"/>
      <c r="R1024" s="8"/>
      <c r="S1024" s="8"/>
      <c r="T1024" s="8"/>
      <c r="U1024" s="8"/>
      <c r="V1024" s="8"/>
      <c r="W1024" s="8"/>
      <c r="X1024" s="8"/>
      <c r="Y1024" s="8"/>
    </row>
    <row r="1025" spans="1:25" x14ac:dyDescent="0.2">
      <c r="A1025" s="49"/>
      <c r="B1025" s="9"/>
      <c r="C1025" s="8"/>
      <c r="D1025" s="8"/>
      <c r="E1025" s="8"/>
      <c r="F1025" s="8"/>
      <c r="G1025" s="8"/>
      <c r="H1025" s="8"/>
      <c r="I1025" s="8"/>
      <c r="J1025" s="8"/>
      <c r="K1025" s="8"/>
      <c r="L1025" s="8"/>
      <c r="M1025" s="8"/>
      <c r="N1025" s="8"/>
      <c r="O1025" s="8"/>
      <c r="P1025" s="8"/>
      <c r="Q1025" s="8"/>
      <c r="R1025" s="8"/>
      <c r="S1025" s="8"/>
      <c r="T1025" s="8"/>
      <c r="U1025" s="8"/>
      <c r="V1025" s="8"/>
      <c r="W1025" s="8"/>
      <c r="X1025" s="8"/>
      <c r="Y1025" s="8"/>
    </row>
    <row r="1026" spans="1:25" x14ac:dyDescent="0.2">
      <c r="A1026" s="49"/>
      <c r="B1026" s="9"/>
      <c r="C1026" s="8"/>
      <c r="D1026" s="8"/>
      <c r="E1026" s="8"/>
      <c r="F1026" s="8"/>
      <c r="G1026" s="8"/>
      <c r="H1026" s="8"/>
      <c r="I1026" s="8"/>
      <c r="J1026" s="8"/>
      <c r="K1026" s="8"/>
      <c r="L1026" s="8"/>
      <c r="M1026" s="8"/>
      <c r="N1026" s="8"/>
      <c r="O1026" s="8"/>
      <c r="P1026" s="8"/>
      <c r="Q1026" s="8"/>
      <c r="R1026" s="8"/>
      <c r="S1026" s="8"/>
      <c r="T1026" s="8"/>
      <c r="U1026" s="8"/>
      <c r="V1026" s="8"/>
      <c r="W1026" s="8"/>
      <c r="X1026" s="8"/>
      <c r="Y1026" s="8"/>
    </row>
    <row r="1027" spans="1:25" x14ac:dyDescent="0.2">
      <c r="A1027" s="49"/>
      <c r="B1027" s="9"/>
      <c r="C1027" s="8"/>
      <c r="D1027" s="8"/>
      <c r="E1027" s="8"/>
      <c r="F1027" s="8"/>
      <c r="G1027" s="8"/>
      <c r="H1027" s="8"/>
      <c r="I1027" s="8"/>
      <c r="J1027" s="8"/>
      <c r="K1027" s="8"/>
      <c r="L1027" s="8"/>
      <c r="M1027" s="8"/>
      <c r="N1027" s="8"/>
      <c r="O1027" s="8"/>
      <c r="P1027" s="8"/>
      <c r="Q1027" s="8"/>
      <c r="R1027" s="8"/>
      <c r="S1027" s="8"/>
      <c r="T1027" s="8"/>
      <c r="U1027" s="8"/>
      <c r="V1027" s="8"/>
      <c r="W1027" s="8"/>
      <c r="X1027" s="8"/>
      <c r="Y1027" s="8"/>
    </row>
    <row r="1028" spans="1:25" x14ac:dyDescent="0.2">
      <c r="A1028" s="49"/>
      <c r="B1028" s="9"/>
      <c r="C1028" s="8"/>
      <c r="D1028" s="8"/>
      <c r="E1028" s="8"/>
      <c r="F1028" s="8"/>
      <c r="G1028" s="8"/>
      <c r="H1028" s="8"/>
      <c r="I1028" s="8"/>
      <c r="J1028" s="8"/>
      <c r="K1028" s="8"/>
      <c r="L1028" s="8"/>
      <c r="M1028" s="8"/>
      <c r="N1028" s="8"/>
      <c r="O1028" s="8"/>
      <c r="P1028" s="8"/>
      <c r="Q1028" s="8"/>
      <c r="R1028" s="8"/>
      <c r="S1028" s="8"/>
      <c r="T1028" s="8"/>
      <c r="U1028" s="8"/>
      <c r="V1028" s="8"/>
      <c r="W1028" s="8"/>
      <c r="X1028" s="8"/>
      <c r="Y1028" s="8"/>
    </row>
    <row r="1029" spans="1:25" x14ac:dyDescent="0.2">
      <c r="A1029" s="49"/>
      <c r="B1029" s="9"/>
      <c r="C1029" s="8"/>
      <c r="D1029" s="8"/>
      <c r="E1029" s="8"/>
      <c r="F1029" s="8"/>
      <c r="G1029" s="8"/>
      <c r="H1029" s="8"/>
      <c r="I1029" s="8"/>
      <c r="J1029" s="8"/>
      <c r="K1029" s="8"/>
      <c r="L1029" s="8"/>
      <c r="M1029" s="8"/>
      <c r="N1029" s="8"/>
      <c r="O1029" s="8"/>
      <c r="P1029" s="8"/>
      <c r="Q1029" s="8"/>
      <c r="R1029" s="8"/>
      <c r="S1029" s="8"/>
      <c r="T1029" s="8"/>
      <c r="U1029" s="8"/>
      <c r="V1029" s="8"/>
      <c r="W1029" s="8"/>
      <c r="X1029" s="8"/>
      <c r="Y1029" s="8"/>
    </row>
    <row r="1030" spans="1:25" x14ac:dyDescent="0.2">
      <c r="A1030" s="49"/>
      <c r="B1030" s="9"/>
      <c r="C1030" s="8"/>
      <c r="D1030" s="8"/>
      <c r="E1030" s="8"/>
      <c r="F1030" s="8"/>
      <c r="G1030" s="8"/>
      <c r="H1030" s="8"/>
      <c r="I1030" s="8"/>
      <c r="J1030" s="8"/>
      <c r="K1030" s="8"/>
      <c r="L1030" s="8"/>
      <c r="M1030" s="8"/>
      <c r="N1030" s="8"/>
      <c r="O1030" s="8"/>
      <c r="P1030" s="8"/>
      <c r="Q1030" s="8"/>
      <c r="R1030" s="8"/>
      <c r="S1030" s="8"/>
      <c r="T1030" s="8"/>
      <c r="U1030" s="8"/>
      <c r="V1030" s="8"/>
      <c r="W1030" s="8"/>
      <c r="X1030" s="8"/>
      <c r="Y1030" s="8"/>
    </row>
    <row r="1031" spans="1:25" x14ac:dyDescent="0.2">
      <c r="A1031" s="49"/>
      <c r="B1031" s="9"/>
      <c r="C1031" s="8"/>
      <c r="D1031" s="8"/>
      <c r="E1031" s="8"/>
      <c r="F1031" s="8"/>
      <c r="G1031" s="8"/>
      <c r="H1031" s="8"/>
      <c r="I1031" s="8"/>
      <c r="J1031" s="8"/>
      <c r="K1031" s="8"/>
      <c r="L1031" s="8"/>
      <c r="M1031" s="8"/>
      <c r="N1031" s="8"/>
      <c r="O1031" s="8"/>
      <c r="P1031" s="8"/>
      <c r="Q1031" s="8"/>
      <c r="R1031" s="8"/>
      <c r="S1031" s="8"/>
      <c r="T1031" s="8"/>
      <c r="U1031" s="8"/>
      <c r="V1031" s="8"/>
      <c r="W1031" s="8"/>
      <c r="X1031" s="8"/>
      <c r="Y1031" s="8"/>
    </row>
    <row r="1032" spans="1:25" x14ac:dyDescent="0.2">
      <c r="A1032" s="49"/>
      <c r="B1032" s="9"/>
      <c r="C1032" s="8"/>
      <c r="D1032" s="8"/>
      <c r="E1032" s="8"/>
      <c r="F1032" s="8"/>
      <c r="G1032" s="8"/>
      <c r="H1032" s="8"/>
      <c r="I1032" s="8"/>
      <c r="J1032" s="8"/>
      <c r="K1032" s="8"/>
      <c r="L1032" s="8"/>
      <c r="M1032" s="8"/>
      <c r="N1032" s="8"/>
      <c r="O1032" s="8"/>
      <c r="P1032" s="8"/>
      <c r="Q1032" s="8"/>
      <c r="R1032" s="8"/>
      <c r="S1032" s="8"/>
      <c r="T1032" s="8"/>
      <c r="U1032" s="8"/>
      <c r="V1032" s="8"/>
      <c r="W1032" s="8"/>
      <c r="X1032" s="8"/>
      <c r="Y1032" s="8"/>
    </row>
    <row r="1033" spans="1:25" x14ac:dyDescent="0.2">
      <c r="A1033" s="49"/>
      <c r="B1033" s="9"/>
      <c r="C1033" s="8"/>
      <c r="D1033" s="8"/>
      <c r="E1033" s="8"/>
      <c r="F1033" s="8"/>
      <c r="G1033" s="8"/>
      <c r="H1033" s="8"/>
      <c r="I1033" s="8"/>
      <c r="J1033" s="8"/>
      <c r="K1033" s="8"/>
      <c r="L1033" s="8"/>
      <c r="M1033" s="8"/>
      <c r="N1033" s="8"/>
      <c r="O1033" s="8"/>
      <c r="P1033" s="8"/>
      <c r="Q1033" s="8"/>
      <c r="R1033" s="8"/>
      <c r="S1033" s="8"/>
      <c r="T1033" s="8"/>
      <c r="U1033" s="8"/>
      <c r="V1033" s="8"/>
      <c r="W1033" s="8"/>
      <c r="X1033" s="8"/>
      <c r="Y1033" s="8"/>
    </row>
    <row r="1034" spans="1:25" x14ac:dyDescent="0.2">
      <c r="A1034" s="49"/>
      <c r="B1034" s="9"/>
      <c r="C1034" s="8"/>
      <c r="D1034" s="8"/>
      <c r="E1034" s="8"/>
      <c r="F1034" s="8"/>
      <c r="G1034" s="8"/>
      <c r="H1034" s="8"/>
      <c r="I1034" s="8"/>
      <c r="J1034" s="8"/>
      <c r="K1034" s="8"/>
      <c r="L1034" s="8"/>
      <c r="M1034" s="8"/>
      <c r="N1034" s="8"/>
      <c r="O1034" s="8"/>
      <c r="P1034" s="8"/>
      <c r="Q1034" s="8"/>
      <c r="R1034" s="8"/>
      <c r="S1034" s="8"/>
      <c r="T1034" s="8"/>
      <c r="U1034" s="8"/>
      <c r="V1034" s="8"/>
      <c r="W1034" s="8"/>
      <c r="X1034" s="8"/>
      <c r="Y1034" s="8"/>
    </row>
    <row r="1035" spans="1:25" x14ac:dyDescent="0.2">
      <c r="A1035" s="49"/>
      <c r="B1035" s="9"/>
      <c r="C1035" s="8"/>
      <c r="D1035" s="8"/>
      <c r="E1035" s="8"/>
      <c r="F1035" s="8"/>
      <c r="G1035" s="8"/>
      <c r="H1035" s="8"/>
      <c r="I1035" s="8"/>
      <c r="J1035" s="8"/>
      <c r="K1035" s="8"/>
      <c r="L1035" s="8"/>
      <c r="M1035" s="8"/>
      <c r="N1035" s="8"/>
      <c r="O1035" s="8"/>
      <c r="P1035" s="8"/>
      <c r="Q1035" s="8"/>
      <c r="R1035" s="8"/>
      <c r="S1035" s="8"/>
      <c r="T1035" s="8"/>
      <c r="U1035" s="8"/>
      <c r="V1035" s="8"/>
      <c r="W1035" s="8"/>
      <c r="X1035" s="8"/>
      <c r="Y1035" s="8"/>
    </row>
    <row r="1036" spans="1:25" x14ac:dyDescent="0.2">
      <c r="A1036" s="49"/>
      <c r="B1036" s="9"/>
      <c r="C1036" s="8"/>
      <c r="D1036" s="8"/>
      <c r="E1036" s="8"/>
      <c r="F1036" s="8"/>
      <c r="G1036" s="8"/>
      <c r="H1036" s="8"/>
      <c r="I1036" s="8"/>
      <c r="J1036" s="8"/>
      <c r="K1036" s="8"/>
      <c r="L1036" s="8"/>
      <c r="M1036" s="8"/>
      <c r="N1036" s="8"/>
      <c r="O1036" s="8"/>
      <c r="P1036" s="8"/>
      <c r="Q1036" s="8"/>
      <c r="R1036" s="8"/>
      <c r="S1036" s="8"/>
      <c r="T1036" s="8"/>
      <c r="U1036" s="8"/>
      <c r="V1036" s="8"/>
      <c r="W1036" s="8"/>
      <c r="X1036" s="8"/>
      <c r="Y1036" s="8"/>
    </row>
    <row r="1037" spans="1:25" x14ac:dyDescent="0.2">
      <c r="A1037" s="49"/>
      <c r="B1037" s="9"/>
      <c r="C1037" s="8"/>
      <c r="D1037" s="8"/>
      <c r="E1037" s="8"/>
      <c r="F1037" s="8"/>
      <c r="G1037" s="8"/>
      <c r="H1037" s="8"/>
      <c r="I1037" s="8"/>
      <c r="J1037" s="8"/>
      <c r="K1037" s="8"/>
      <c r="L1037" s="8"/>
      <c r="M1037" s="8"/>
      <c r="N1037" s="8"/>
      <c r="O1037" s="8"/>
      <c r="P1037" s="8"/>
      <c r="Q1037" s="8"/>
      <c r="R1037" s="8"/>
      <c r="S1037" s="8"/>
      <c r="T1037" s="8"/>
      <c r="U1037" s="8"/>
      <c r="V1037" s="8"/>
      <c r="W1037" s="8"/>
      <c r="X1037" s="8"/>
      <c r="Y1037" s="8"/>
    </row>
    <row r="1038" spans="1:25" x14ac:dyDescent="0.2">
      <c r="A1038" s="49"/>
      <c r="B1038" s="9"/>
      <c r="C1038" s="8"/>
      <c r="D1038" s="8"/>
      <c r="E1038" s="8"/>
      <c r="F1038" s="8"/>
      <c r="G1038" s="8"/>
      <c r="H1038" s="8"/>
      <c r="I1038" s="8"/>
      <c r="J1038" s="8"/>
      <c r="K1038" s="8"/>
      <c r="L1038" s="8"/>
      <c r="M1038" s="8"/>
      <c r="N1038" s="8"/>
      <c r="O1038" s="8"/>
      <c r="P1038" s="8"/>
      <c r="Q1038" s="8"/>
      <c r="R1038" s="8"/>
      <c r="S1038" s="8"/>
      <c r="T1038" s="8"/>
      <c r="U1038" s="8"/>
      <c r="V1038" s="8"/>
      <c r="W1038" s="8"/>
      <c r="X1038" s="8"/>
      <c r="Y1038" s="8"/>
    </row>
    <row r="1039" spans="1:25" x14ac:dyDescent="0.2">
      <c r="A1039" s="49"/>
      <c r="B1039" s="9"/>
      <c r="C1039" s="8"/>
      <c r="D1039" s="8"/>
      <c r="E1039" s="8"/>
      <c r="F1039" s="8"/>
      <c r="G1039" s="8"/>
      <c r="H1039" s="8"/>
      <c r="I1039" s="8"/>
      <c r="J1039" s="8"/>
      <c r="K1039" s="8"/>
      <c r="L1039" s="8"/>
      <c r="M1039" s="8"/>
      <c r="N1039" s="8"/>
      <c r="O1039" s="8"/>
      <c r="P1039" s="8"/>
      <c r="Q1039" s="8"/>
      <c r="R1039" s="8"/>
      <c r="S1039" s="8"/>
      <c r="T1039" s="8"/>
      <c r="U1039" s="8"/>
      <c r="V1039" s="8"/>
      <c r="W1039" s="8"/>
      <c r="X1039" s="8"/>
      <c r="Y1039" s="8"/>
    </row>
    <row r="1040" spans="1:25" x14ac:dyDescent="0.2">
      <c r="A1040" s="49"/>
      <c r="B1040" s="9"/>
      <c r="C1040" s="8"/>
      <c r="D1040" s="8"/>
      <c r="E1040" s="8"/>
      <c r="F1040" s="8"/>
      <c r="G1040" s="8"/>
      <c r="H1040" s="8"/>
      <c r="I1040" s="8"/>
      <c r="J1040" s="8"/>
      <c r="K1040" s="8"/>
      <c r="L1040" s="8"/>
      <c r="M1040" s="8"/>
      <c r="N1040" s="8"/>
      <c r="O1040" s="8"/>
      <c r="P1040" s="8"/>
      <c r="Q1040" s="8"/>
      <c r="R1040" s="8"/>
      <c r="S1040" s="8"/>
      <c r="T1040" s="8"/>
      <c r="U1040" s="8"/>
      <c r="V1040" s="8"/>
      <c r="W1040" s="8"/>
      <c r="X1040" s="8"/>
      <c r="Y1040" s="8"/>
    </row>
  </sheetData>
  <sheetProtection password="CA9F" sheet="1" objects="1" scenarios="1"/>
  <mergeCells count="14">
    <mergeCell ref="M6:P6"/>
    <mergeCell ref="J7:K7"/>
    <mergeCell ref="E9:I9"/>
    <mergeCell ref="J9:J10"/>
    <mergeCell ref="F1:K3"/>
    <mergeCell ref="A4:K4"/>
    <mergeCell ref="A6:D6"/>
    <mergeCell ref="A8:A10"/>
    <mergeCell ref="B8:B10"/>
    <mergeCell ref="C8:C10"/>
    <mergeCell ref="D8:J8"/>
    <mergeCell ref="K8:K10"/>
    <mergeCell ref="D9:D10"/>
    <mergeCell ref="I6:K6"/>
  </mergeCells>
  <dataValidations count="1">
    <dataValidation type="decimal" allowBlank="1" showInputMessage="1" showErrorMessage="1" sqref="C12:K73" xr:uid="{C153D46A-1D8F-46AE-B983-E456C328BF71}">
      <formula1>0</formula1>
      <formula2>1E+38</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3"/>
  <sheetViews>
    <sheetView zoomScaleNormal="100" zoomScalePageLayoutView="60" workbookViewId="0">
      <selection activeCell="E35" sqref="E35"/>
    </sheetView>
  </sheetViews>
  <sheetFormatPr defaultRowHeight="12.75" x14ac:dyDescent="0.2"/>
  <cols>
    <col min="1" max="1" width="11.5703125" style="287"/>
    <col min="2" max="2" width="33" style="287" customWidth="1"/>
    <col min="3" max="11" width="21.7109375" style="287" customWidth="1"/>
    <col min="12" max="12" width="11.5703125" style="287"/>
    <col min="13" max="13" width="2.140625" style="287"/>
    <col min="14" max="1025" width="11.5703125" style="287"/>
    <col min="1026" max="16384" width="9.140625" style="287"/>
  </cols>
  <sheetData>
    <row r="1" spans="1:13" x14ac:dyDescent="0.2">
      <c r="A1" s="49"/>
      <c r="B1" s="9"/>
      <c r="C1" s="8"/>
      <c r="D1" s="8"/>
      <c r="E1" s="8"/>
      <c r="F1" s="503" t="s">
        <v>797</v>
      </c>
      <c r="G1" s="520"/>
      <c r="H1" s="520"/>
      <c r="I1" s="520"/>
      <c r="J1" s="520"/>
      <c r="K1" s="520"/>
      <c r="L1" s="293"/>
      <c r="M1" s="293"/>
    </row>
    <row r="2" spans="1:13" x14ac:dyDescent="0.2">
      <c r="A2" s="49"/>
      <c r="B2" s="9"/>
      <c r="C2" s="8"/>
      <c r="D2" s="8"/>
      <c r="E2" s="8"/>
      <c r="F2" s="520"/>
      <c r="G2" s="520"/>
      <c r="H2" s="520"/>
      <c r="I2" s="520"/>
      <c r="J2" s="520"/>
      <c r="K2" s="520"/>
      <c r="L2" s="293"/>
      <c r="M2" s="293"/>
    </row>
    <row r="3" spans="1:13" x14ac:dyDescent="0.2">
      <c r="A3" s="49"/>
      <c r="B3" s="9"/>
      <c r="C3" s="8"/>
      <c r="D3" s="8"/>
      <c r="E3" s="8"/>
      <c r="F3" s="520"/>
      <c r="G3" s="520"/>
      <c r="H3" s="520"/>
      <c r="I3" s="520"/>
      <c r="J3" s="520"/>
      <c r="K3" s="520"/>
      <c r="L3" s="293"/>
      <c r="M3" s="293"/>
    </row>
    <row r="4" spans="1:13" x14ac:dyDescent="0.2">
      <c r="A4" s="504" t="s">
        <v>829</v>
      </c>
      <c r="B4" s="520"/>
      <c r="C4" s="520"/>
      <c r="D4" s="520"/>
      <c r="E4" s="520"/>
      <c r="F4" s="520"/>
      <c r="G4" s="520"/>
      <c r="H4" s="520"/>
      <c r="I4" s="520"/>
      <c r="J4" s="520"/>
      <c r="K4" s="520"/>
      <c r="L4" s="293"/>
      <c r="M4" s="293"/>
    </row>
    <row r="5" spans="1:13" x14ac:dyDescent="0.2">
      <c r="A5" s="293"/>
      <c r="B5" s="295"/>
      <c r="C5" s="293"/>
      <c r="D5" s="293"/>
      <c r="E5" s="293"/>
      <c r="F5" s="293"/>
      <c r="G5" s="293"/>
      <c r="H5" s="293"/>
      <c r="I5" s="293"/>
      <c r="J5" s="293"/>
      <c r="K5" s="293"/>
      <c r="L5" s="293"/>
      <c r="M5" s="293"/>
    </row>
    <row r="6" spans="1:13" x14ac:dyDescent="0.2">
      <c r="A6" s="489" t="s">
        <v>396</v>
      </c>
      <c r="B6" s="490"/>
      <c r="C6" s="490"/>
      <c r="D6" s="490"/>
      <c r="E6" s="293"/>
      <c r="F6" s="293"/>
      <c r="G6" s="293"/>
      <c r="H6" s="293"/>
      <c r="I6" s="293"/>
      <c r="J6" s="480" t="s">
        <v>397</v>
      </c>
      <c r="K6" s="480"/>
      <c r="L6" s="293"/>
      <c r="M6" s="293"/>
    </row>
    <row r="7" spans="1:13" x14ac:dyDescent="0.2">
      <c r="A7" s="293"/>
      <c r="B7" s="293"/>
      <c r="C7" s="293"/>
      <c r="D7" s="293"/>
      <c r="E7" s="293"/>
      <c r="F7" s="293"/>
      <c r="G7" s="293"/>
      <c r="H7" s="293"/>
      <c r="I7" s="293"/>
      <c r="J7" s="272"/>
      <c r="K7" s="296" t="s">
        <v>271</v>
      </c>
      <c r="L7" s="293"/>
      <c r="M7" s="293"/>
    </row>
    <row r="8" spans="1:13" x14ac:dyDescent="0.2">
      <c r="A8" s="507" t="s">
        <v>407</v>
      </c>
      <c r="B8" s="510" t="s">
        <v>799</v>
      </c>
      <c r="C8" s="510" t="s">
        <v>800</v>
      </c>
      <c r="D8" s="514" t="s">
        <v>492</v>
      </c>
      <c r="E8" s="517"/>
      <c r="F8" s="517"/>
      <c r="G8" s="517"/>
      <c r="H8" s="517"/>
      <c r="I8" s="517"/>
      <c r="J8" s="518"/>
      <c r="K8" s="510" t="s">
        <v>119</v>
      </c>
      <c r="L8" s="293"/>
      <c r="M8" s="293"/>
    </row>
    <row r="9" spans="1:13" x14ac:dyDescent="0.2">
      <c r="A9" s="521"/>
      <c r="B9" s="523"/>
      <c r="C9" s="523"/>
      <c r="D9" s="501" t="s">
        <v>801</v>
      </c>
      <c r="E9" s="497" t="s">
        <v>657</v>
      </c>
      <c r="F9" s="516"/>
      <c r="G9" s="517"/>
      <c r="H9" s="517"/>
      <c r="I9" s="518"/>
      <c r="J9" s="501" t="s">
        <v>802</v>
      </c>
      <c r="K9" s="523"/>
      <c r="L9" s="293"/>
      <c r="M9" s="293"/>
    </row>
    <row r="10" spans="1:13" ht="38.25" x14ac:dyDescent="0.2">
      <c r="A10" s="522"/>
      <c r="B10" s="519"/>
      <c r="C10" s="523"/>
      <c r="D10" s="519"/>
      <c r="E10" s="50" t="s">
        <v>803</v>
      </c>
      <c r="F10" s="51" t="s">
        <v>118</v>
      </c>
      <c r="G10" s="52" t="s">
        <v>804</v>
      </c>
      <c r="H10" s="53" t="s">
        <v>805</v>
      </c>
      <c r="I10" s="53" t="s">
        <v>215</v>
      </c>
      <c r="J10" s="519"/>
      <c r="K10" s="519"/>
      <c r="L10" s="293"/>
      <c r="M10" s="293"/>
    </row>
    <row r="11" spans="1:13" x14ac:dyDescent="0.2">
      <c r="A11" s="54" t="s">
        <v>275</v>
      </c>
      <c r="B11" s="63" t="s">
        <v>276</v>
      </c>
      <c r="C11" s="367">
        <v>1</v>
      </c>
      <c r="D11" s="64">
        <v>2</v>
      </c>
      <c r="E11" s="57">
        <v>3</v>
      </c>
      <c r="F11" s="58">
        <v>4</v>
      </c>
      <c r="G11" s="59">
        <v>5</v>
      </c>
      <c r="H11" s="28">
        <v>6</v>
      </c>
      <c r="I11" s="28">
        <v>7</v>
      </c>
      <c r="J11" s="55">
        <v>8</v>
      </c>
      <c r="K11" s="55">
        <v>9</v>
      </c>
      <c r="L11" s="293"/>
      <c r="M11" s="293"/>
    </row>
    <row r="12" spans="1:13" ht="25.5" x14ac:dyDescent="0.2">
      <c r="A12" s="60" t="s">
        <v>605</v>
      </c>
      <c r="B12" s="65" t="s">
        <v>830</v>
      </c>
      <c r="C12" s="66">
        <f>SUM(C13:INDEX(C:C,ROWS(C:C)))</f>
        <v>0</v>
      </c>
      <c r="D12" s="66">
        <f>SUM(D13:INDEX(D:D,ROWS(D:D)))</f>
        <v>0</v>
      </c>
      <c r="E12" s="66">
        <f>SUM(E13:INDEX(E:E,ROWS(E:E)))</f>
        <v>0</v>
      </c>
      <c r="F12" s="66">
        <f>SUM(F13:INDEX(F:F,ROWS(F:F)))</f>
        <v>0</v>
      </c>
      <c r="G12" s="66">
        <f>SUM(G13:INDEX(G:G,ROWS(G:G)))</f>
        <v>0</v>
      </c>
      <c r="H12" s="66">
        <f>SUM(H13:INDEX(H:H,ROWS(H:H)))</f>
        <v>0</v>
      </c>
      <c r="I12" s="66">
        <f>SUM(I13:INDEX(I:I,ROWS(I:I)))</f>
        <v>0</v>
      </c>
      <c r="J12" s="66">
        <f>SUM(J13:INDEX(J:J,ROWS(J:J)))</f>
        <v>0</v>
      </c>
      <c r="K12" s="66">
        <f>SUM(K13:INDEX(K:K,ROWS(K:K)))</f>
        <v>0</v>
      </c>
      <c r="L12" s="293"/>
      <c r="M12" s="293" t="s">
        <v>0</v>
      </c>
    </row>
    <row r="13" spans="1:13" x14ac:dyDescent="0.2">
      <c r="A13" s="328" t="s">
        <v>446</v>
      </c>
      <c r="B13" s="33" t="s">
        <v>831</v>
      </c>
      <c r="C13" s="67"/>
      <c r="D13" s="34"/>
      <c r="E13" s="34"/>
      <c r="F13" s="34"/>
      <c r="G13" s="34"/>
      <c r="H13" s="34"/>
      <c r="I13" s="34"/>
      <c r="J13" s="326">
        <f t="shared" ref="J13:J62" si="0">SUM(D13:I13)</f>
        <v>0</v>
      </c>
      <c r="K13" s="34"/>
      <c r="L13" s="293"/>
      <c r="M13" s="293"/>
    </row>
    <row r="14" spans="1:13" x14ac:dyDescent="0.2">
      <c r="A14" s="328" t="s">
        <v>553</v>
      </c>
      <c r="B14" s="33" t="s">
        <v>831</v>
      </c>
      <c r="C14" s="34"/>
      <c r="D14" s="34"/>
      <c r="E14" s="34"/>
      <c r="F14" s="34"/>
      <c r="G14" s="34"/>
      <c r="H14" s="34"/>
      <c r="I14" s="34"/>
      <c r="J14" s="326">
        <f t="shared" si="0"/>
        <v>0</v>
      </c>
      <c r="K14" s="34"/>
      <c r="L14" s="293"/>
      <c r="M14" s="293"/>
    </row>
    <row r="15" spans="1:13" x14ac:dyDescent="0.2">
      <c r="A15" s="328" t="s">
        <v>554</v>
      </c>
      <c r="B15" s="33" t="s">
        <v>831</v>
      </c>
      <c r="C15" s="34"/>
      <c r="D15" s="34"/>
      <c r="E15" s="34"/>
      <c r="F15" s="34"/>
      <c r="G15" s="34"/>
      <c r="H15" s="34"/>
      <c r="I15" s="34"/>
      <c r="J15" s="326">
        <f t="shared" si="0"/>
        <v>0</v>
      </c>
      <c r="K15" s="34"/>
    </row>
    <row r="16" spans="1:13" x14ac:dyDescent="0.2">
      <c r="A16" s="328" t="s">
        <v>558</v>
      </c>
      <c r="B16" s="33" t="s">
        <v>831</v>
      </c>
      <c r="C16" s="34"/>
      <c r="D16" s="34"/>
      <c r="E16" s="34"/>
      <c r="F16" s="34"/>
      <c r="G16" s="34"/>
      <c r="H16" s="34"/>
      <c r="I16" s="34"/>
      <c r="J16" s="326">
        <f t="shared" si="0"/>
        <v>0</v>
      </c>
      <c r="K16" s="34"/>
    </row>
    <row r="17" spans="1:11" x14ac:dyDescent="0.2">
      <c r="A17" s="328" t="s">
        <v>562</v>
      </c>
      <c r="B17" s="33" t="s">
        <v>831</v>
      </c>
      <c r="C17" s="34"/>
      <c r="D17" s="34"/>
      <c r="E17" s="34"/>
      <c r="F17" s="34"/>
      <c r="G17" s="34"/>
      <c r="H17" s="34"/>
      <c r="I17" s="34"/>
      <c r="J17" s="326">
        <f t="shared" si="0"/>
        <v>0</v>
      </c>
      <c r="K17" s="34"/>
    </row>
    <row r="18" spans="1:11" x14ac:dyDescent="0.2">
      <c r="A18" s="328" t="s">
        <v>563</v>
      </c>
      <c r="B18" s="33" t="s">
        <v>831</v>
      </c>
      <c r="C18" s="34"/>
      <c r="D18" s="34"/>
      <c r="E18" s="34"/>
      <c r="F18" s="34"/>
      <c r="G18" s="34"/>
      <c r="H18" s="34"/>
      <c r="I18" s="34"/>
      <c r="J18" s="326">
        <f t="shared" si="0"/>
        <v>0</v>
      </c>
      <c r="K18" s="34"/>
    </row>
    <row r="19" spans="1:11" x14ac:dyDescent="0.2">
      <c r="A19" s="328" t="s">
        <v>564</v>
      </c>
      <c r="B19" s="33" t="s">
        <v>831</v>
      </c>
      <c r="C19" s="34"/>
      <c r="D19" s="34"/>
      <c r="E19" s="34"/>
      <c r="F19" s="34"/>
      <c r="G19" s="34"/>
      <c r="H19" s="34"/>
      <c r="I19" s="34"/>
      <c r="J19" s="326">
        <f t="shared" si="0"/>
        <v>0</v>
      </c>
      <c r="K19" s="34"/>
    </row>
    <row r="20" spans="1:11" x14ac:dyDescent="0.2">
      <c r="A20" s="328" t="s">
        <v>565</v>
      </c>
      <c r="B20" s="33" t="s">
        <v>831</v>
      </c>
      <c r="C20" s="34"/>
      <c r="D20" s="34"/>
      <c r="E20" s="34"/>
      <c r="F20" s="34"/>
      <c r="G20" s="34"/>
      <c r="H20" s="34"/>
      <c r="I20" s="34"/>
      <c r="J20" s="326">
        <f t="shared" si="0"/>
        <v>0</v>
      </c>
      <c r="K20" s="34"/>
    </row>
    <row r="21" spans="1:11" x14ac:dyDescent="0.2">
      <c r="A21" s="328" t="s">
        <v>567</v>
      </c>
      <c r="B21" s="33" t="s">
        <v>831</v>
      </c>
      <c r="C21" s="34"/>
      <c r="D21" s="34"/>
      <c r="E21" s="34"/>
      <c r="F21" s="34"/>
      <c r="G21" s="34"/>
      <c r="H21" s="34"/>
      <c r="I21" s="34"/>
      <c r="J21" s="326">
        <f t="shared" si="0"/>
        <v>0</v>
      </c>
      <c r="K21" s="34"/>
    </row>
    <row r="22" spans="1:11" x14ac:dyDescent="0.2">
      <c r="A22" s="328" t="s">
        <v>569</v>
      </c>
      <c r="B22" s="33" t="s">
        <v>831</v>
      </c>
      <c r="C22" s="34"/>
      <c r="D22" s="34"/>
      <c r="E22" s="34"/>
      <c r="F22" s="34"/>
      <c r="G22" s="34"/>
      <c r="H22" s="34"/>
      <c r="I22" s="34"/>
      <c r="J22" s="326">
        <f t="shared" si="0"/>
        <v>0</v>
      </c>
      <c r="K22" s="34"/>
    </row>
    <row r="23" spans="1:11" x14ac:dyDescent="0.2">
      <c r="A23" s="328" t="s">
        <v>808</v>
      </c>
      <c r="B23" s="33" t="s">
        <v>831</v>
      </c>
      <c r="C23" s="34"/>
      <c r="D23" s="34"/>
      <c r="E23" s="34"/>
      <c r="F23" s="34"/>
      <c r="G23" s="34"/>
      <c r="H23" s="34"/>
      <c r="I23" s="34"/>
      <c r="J23" s="326">
        <f t="shared" si="0"/>
        <v>0</v>
      </c>
      <c r="K23" s="34"/>
    </row>
    <row r="24" spans="1:11" x14ac:dyDescent="0.2">
      <c r="A24" s="328" t="s">
        <v>809</v>
      </c>
      <c r="B24" s="33" t="s">
        <v>831</v>
      </c>
      <c r="C24" s="34"/>
      <c r="D24" s="34"/>
      <c r="E24" s="34"/>
      <c r="F24" s="34"/>
      <c r="G24" s="34"/>
      <c r="H24" s="34"/>
      <c r="I24" s="34"/>
      <c r="J24" s="326">
        <f t="shared" si="0"/>
        <v>0</v>
      </c>
      <c r="K24" s="34"/>
    </row>
    <row r="25" spans="1:11" x14ac:dyDescent="0.2">
      <c r="A25" s="328" t="s">
        <v>810</v>
      </c>
      <c r="B25" s="33" t="s">
        <v>831</v>
      </c>
      <c r="C25" s="34"/>
      <c r="D25" s="34"/>
      <c r="E25" s="34"/>
      <c r="F25" s="34"/>
      <c r="G25" s="34"/>
      <c r="H25" s="34"/>
      <c r="I25" s="34"/>
      <c r="J25" s="326">
        <f t="shared" si="0"/>
        <v>0</v>
      </c>
      <c r="K25" s="34"/>
    </row>
    <row r="26" spans="1:11" x14ac:dyDescent="0.2">
      <c r="A26" s="328" t="s">
        <v>811</v>
      </c>
      <c r="B26" s="33" t="s">
        <v>831</v>
      </c>
      <c r="C26" s="34"/>
      <c r="D26" s="34"/>
      <c r="E26" s="34"/>
      <c r="F26" s="34"/>
      <c r="G26" s="34"/>
      <c r="H26" s="34"/>
      <c r="I26" s="34"/>
      <c r="J26" s="326">
        <f t="shared" si="0"/>
        <v>0</v>
      </c>
      <c r="K26" s="34"/>
    </row>
    <row r="27" spans="1:11" x14ac:dyDescent="0.2">
      <c r="A27" s="328" t="s">
        <v>812</v>
      </c>
      <c r="B27" s="33" t="s">
        <v>831</v>
      </c>
      <c r="C27" s="34"/>
      <c r="D27" s="34"/>
      <c r="E27" s="34"/>
      <c r="F27" s="34"/>
      <c r="G27" s="34"/>
      <c r="H27" s="34"/>
      <c r="I27" s="34"/>
      <c r="J27" s="326">
        <f t="shared" si="0"/>
        <v>0</v>
      </c>
      <c r="K27" s="34"/>
    </row>
    <row r="28" spans="1:11" x14ac:dyDescent="0.2">
      <c r="A28" s="328" t="s">
        <v>813</v>
      </c>
      <c r="B28" s="33" t="s">
        <v>831</v>
      </c>
      <c r="C28" s="34"/>
      <c r="D28" s="34"/>
      <c r="E28" s="34"/>
      <c r="F28" s="34"/>
      <c r="G28" s="34"/>
      <c r="H28" s="34"/>
      <c r="I28" s="34"/>
      <c r="J28" s="326">
        <f t="shared" si="0"/>
        <v>0</v>
      </c>
      <c r="K28" s="34"/>
    </row>
    <row r="29" spans="1:11" x14ac:dyDescent="0.2">
      <c r="A29" s="328" t="s">
        <v>814</v>
      </c>
      <c r="B29" s="33" t="s">
        <v>831</v>
      </c>
      <c r="C29" s="34"/>
      <c r="D29" s="34"/>
      <c r="E29" s="34"/>
      <c r="F29" s="34"/>
      <c r="G29" s="34"/>
      <c r="H29" s="34"/>
      <c r="I29" s="34"/>
      <c r="J29" s="326">
        <f t="shared" si="0"/>
        <v>0</v>
      </c>
      <c r="K29" s="34"/>
    </row>
    <row r="30" spans="1:11" x14ac:dyDescent="0.2">
      <c r="A30" s="328" t="s">
        <v>815</v>
      </c>
      <c r="B30" s="33" t="s">
        <v>831</v>
      </c>
      <c r="C30" s="34"/>
      <c r="D30" s="34"/>
      <c r="E30" s="34"/>
      <c r="F30" s="34"/>
      <c r="G30" s="34"/>
      <c r="H30" s="34"/>
      <c r="I30" s="34"/>
      <c r="J30" s="326">
        <f t="shared" si="0"/>
        <v>0</v>
      </c>
      <c r="K30" s="34"/>
    </row>
    <row r="31" spans="1:11" x14ac:dyDescent="0.2">
      <c r="A31" s="328" t="s">
        <v>816</v>
      </c>
      <c r="B31" s="33" t="s">
        <v>831</v>
      </c>
      <c r="C31" s="34"/>
      <c r="D31" s="34"/>
      <c r="E31" s="34"/>
      <c r="F31" s="34"/>
      <c r="G31" s="34"/>
      <c r="H31" s="34"/>
      <c r="I31" s="34"/>
      <c r="J31" s="326">
        <f t="shared" si="0"/>
        <v>0</v>
      </c>
      <c r="K31" s="34"/>
    </row>
    <row r="32" spans="1:11" x14ac:dyDescent="0.2">
      <c r="A32" s="328" t="s">
        <v>817</v>
      </c>
      <c r="B32" s="33" t="s">
        <v>831</v>
      </c>
      <c r="C32" s="34"/>
      <c r="D32" s="34"/>
      <c r="E32" s="34"/>
      <c r="F32" s="34"/>
      <c r="G32" s="34"/>
      <c r="H32" s="34"/>
      <c r="I32" s="34"/>
      <c r="J32" s="326">
        <f t="shared" si="0"/>
        <v>0</v>
      </c>
      <c r="K32" s="34"/>
    </row>
    <row r="33" spans="1:11" x14ac:dyDescent="0.2">
      <c r="A33" s="328" t="s">
        <v>818</v>
      </c>
      <c r="B33" s="33" t="s">
        <v>831</v>
      </c>
      <c r="C33" s="34"/>
      <c r="D33" s="34"/>
      <c r="E33" s="34"/>
      <c r="F33" s="34"/>
      <c r="G33" s="34"/>
      <c r="H33" s="34"/>
      <c r="I33" s="34"/>
      <c r="J33" s="326">
        <f t="shared" si="0"/>
        <v>0</v>
      </c>
      <c r="K33" s="34"/>
    </row>
    <row r="34" spans="1:11" x14ac:dyDescent="0.2">
      <c r="A34" s="328" t="s">
        <v>819</v>
      </c>
      <c r="B34" s="33" t="s">
        <v>831</v>
      </c>
      <c r="C34" s="34"/>
      <c r="D34" s="34"/>
      <c r="E34" s="34"/>
      <c r="F34" s="34"/>
      <c r="G34" s="34"/>
      <c r="H34" s="34"/>
      <c r="I34" s="34"/>
      <c r="J34" s="326">
        <f t="shared" si="0"/>
        <v>0</v>
      </c>
      <c r="K34" s="34"/>
    </row>
    <row r="35" spans="1:11" x14ac:dyDescent="0.2">
      <c r="A35" s="328" t="s">
        <v>820</v>
      </c>
      <c r="B35" s="33" t="s">
        <v>831</v>
      </c>
      <c r="C35" s="34"/>
      <c r="D35" s="34"/>
      <c r="E35" s="34"/>
      <c r="F35" s="34"/>
      <c r="G35" s="34"/>
      <c r="H35" s="34"/>
      <c r="I35" s="34"/>
      <c r="J35" s="326">
        <f t="shared" si="0"/>
        <v>0</v>
      </c>
      <c r="K35" s="34"/>
    </row>
    <row r="36" spans="1:11" x14ac:dyDescent="0.2">
      <c r="A36" s="328" t="s">
        <v>821</v>
      </c>
      <c r="B36" s="33" t="s">
        <v>831</v>
      </c>
      <c r="C36" s="34"/>
      <c r="D36" s="34"/>
      <c r="E36" s="34"/>
      <c r="F36" s="34"/>
      <c r="G36" s="34"/>
      <c r="H36" s="34"/>
      <c r="I36" s="34"/>
      <c r="J36" s="326">
        <f t="shared" si="0"/>
        <v>0</v>
      </c>
      <c r="K36" s="34"/>
    </row>
    <row r="37" spans="1:11" x14ac:dyDescent="0.2">
      <c r="A37" s="328" t="s">
        <v>822</v>
      </c>
      <c r="B37" s="33" t="s">
        <v>831</v>
      </c>
      <c r="C37" s="34"/>
      <c r="D37" s="34"/>
      <c r="E37" s="34"/>
      <c r="F37" s="34"/>
      <c r="G37" s="34"/>
      <c r="H37" s="34"/>
      <c r="I37" s="34"/>
      <c r="J37" s="326">
        <f t="shared" si="0"/>
        <v>0</v>
      </c>
      <c r="K37" s="34"/>
    </row>
    <row r="38" spans="1:11" x14ac:dyDescent="0.2">
      <c r="A38" s="328" t="s">
        <v>823</v>
      </c>
      <c r="B38" s="33" t="s">
        <v>831</v>
      </c>
      <c r="C38" s="34"/>
      <c r="D38" s="34"/>
      <c r="E38" s="34"/>
      <c r="F38" s="34"/>
      <c r="G38" s="34"/>
      <c r="H38" s="34"/>
      <c r="I38" s="34"/>
      <c r="J38" s="326">
        <f t="shared" si="0"/>
        <v>0</v>
      </c>
      <c r="K38" s="34"/>
    </row>
    <row r="39" spans="1:11" x14ac:dyDescent="0.2">
      <c r="A39" s="328" t="s">
        <v>824</v>
      </c>
      <c r="B39" s="33" t="s">
        <v>831</v>
      </c>
      <c r="C39" s="34"/>
      <c r="D39" s="34"/>
      <c r="E39" s="34"/>
      <c r="F39" s="34"/>
      <c r="G39" s="34"/>
      <c r="H39" s="34"/>
      <c r="I39" s="34"/>
      <c r="J39" s="326">
        <f t="shared" si="0"/>
        <v>0</v>
      </c>
      <c r="K39" s="34"/>
    </row>
    <row r="40" spans="1:11" x14ac:dyDescent="0.2">
      <c r="A40" s="328" t="s">
        <v>825</v>
      </c>
      <c r="B40" s="33" t="s">
        <v>831</v>
      </c>
      <c r="C40" s="34"/>
      <c r="D40" s="34"/>
      <c r="E40" s="34"/>
      <c r="F40" s="34"/>
      <c r="G40" s="34"/>
      <c r="H40" s="34"/>
      <c r="I40" s="34"/>
      <c r="J40" s="326">
        <f t="shared" si="0"/>
        <v>0</v>
      </c>
      <c r="K40" s="34"/>
    </row>
    <row r="41" spans="1:11" x14ac:dyDescent="0.2">
      <c r="A41" s="328" t="s">
        <v>826</v>
      </c>
      <c r="B41" s="33" t="s">
        <v>831</v>
      </c>
      <c r="C41" s="34"/>
      <c r="D41" s="34"/>
      <c r="E41" s="34"/>
      <c r="F41" s="34"/>
      <c r="G41" s="34"/>
      <c r="H41" s="34"/>
      <c r="I41" s="34"/>
      <c r="J41" s="326">
        <f t="shared" si="0"/>
        <v>0</v>
      </c>
      <c r="K41" s="34"/>
    </row>
    <row r="42" spans="1:11" x14ac:dyDescent="0.2">
      <c r="A42" s="328" t="s">
        <v>827</v>
      </c>
      <c r="B42" s="33" t="s">
        <v>831</v>
      </c>
      <c r="C42" s="34"/>
      <c r="D42" s="34"/>
      <c r="E42" s="34"/>
      <c r="F42" s="34"/>
      <c r="G42" s="34"/>
      <c r="H42" s="34"/>
      <c r="I42" s="34"/>
      <c r="J42" s="326">
        <f t="shared" si="0"/>
        <v>0</v>
      </c>
      <c r="K42" s="34"/>
    </row>
    <row r="43" spans="1:11" x14ac:dyDescent="0.2">
      <c r="A43" s="328" t="s">
        <v>1031</v>
      </c>
      <c r="B43" s="33" t="s">
        <v>831</v>
      </c>
      <c r="C43" s="34"/>
      <c r="D43" s="34"/>
      <c r="E43" s="34"/>
      <c r="F43" s="34"/>
      <c r="G43" s="34"/>
      <c r="H43" s="34"/>
      <c r="I43" s="34"/>
      <c r="J43" s="326">
        <f t="shared" si="0"/>
        <v>0</v>
      </c>
      <c r="K43" s="34"/>
    </row>
    <row r="44" spans="1:11" x14ac:dyDescent="0.2">
      <c r="A44" s="328" t="s">
        <v>1032</v>
      </c>
      <c r="B44" s="33" t="s">
        <v>831</v>
      </c>
      <c r="C44" s="34"/>
      <c r="D44" s="34"/>
      <c r="E44" s="34"/>
      <c r="F44" s="34"/>
      <c r="G44" s="34"/>
      <c r="H44" s="34"/>
      <c r="I44" s="34"/>
      <c r="J44" s="326">
        <f t="shared" si="0"/>
        <v>0</v>
      </c>
      <c r="K44" s="34"/>
    </row>
    <row r="45" spans="1:11" x14ac:dyDescent="0.2">
      <c r="A45" s="328" t="s">
        <v>1033</v>
      </c>
      <c r="B45" s="33" t="s">
        <v>831</v>
      </c>
      <c r="C45" s="34"/>
      <c r="D45" s="34"/>
      <c r="E45" s="34"/>
      <c r="F45" s="34"/>
      <c r="G45" s="34"/>
      <c r="H45" s="34"/>
      <c r="I45" s="34"/>
      <c r="J45" s="326">
        <f t="shared" si="0"/>
        <v>0</v>
      </c>
      <c r="K45" s="34"/>
    </row>
    <row r="46" spans="1:11" x14ac:dyDescent="0.2">
      <c r="A46" s="328" t="s">
        <v>1034</v>
      </c>
      <c r="B46" s="33" t="s">
        <v>831</v>
      </c>
      <c r="C46" s="34"/>
      <c r="D46" s="34"/>
      <c r="E46" s="34"/>
      <c r="F46" s="34"/>
      <c r="G46" s="34"/>
      <c r="H46" s="34"/>
      <c r="I46" s="34"/>
      <c r="J46" s="326">
        <f t="shared" si="0"/>
        <v>0</v>
      </c>
      <c r="K46" s="34"/>
    </row>
    <row r="47" spans="1:11" x14ac:dyDescent="0.2">
      <c r="A47" s="328" t="s">
        <v>1035</v>
      </c>
      <c r="B47" s="33" t="s">
        <v>831</v>
      </c>
      <c r="C47" s="34"/>
      <c r="D47" s="34"/>
      <c r="E47" s="34"/>
      <c r="F47" s="34"/>
      <c r="G47" s="34"/>
      <c r="H47" s="34"/>
      <c r="I47" s="34"/>
      <c r="J47" s="326">
        <f t="shared" si="0"/>
        <v>0</v>
      </c>
      <c r="K47" s="34"/>
    </row>
    <row r="48" spans="1:11" x14ac:dyDescent="0.2">
      <c r="A48" s="328" t="s">
        <v>1036</v>
      </c>
      <c r="B48" s="33" t="s">
        <v>831</v>
      </c>
      <c r="C48" s="34"/>
      <c r="D48" s="34"/>
      <c r="E48" s="34"/>
      <c r="F48" s="34"/>
      <c r="G48" s="34"/>
      <c r="H48" s="34"/>
      <c r="I48" s="34"/>
      <c r="J48" s="326">
        <f t="shared" si="0"/>
        <v>0</v>
      </c>
      <c r="K48" s="34"/>
    </row>
    <row r="49" spans="1:11" x14ac:dyDescent="0.2">
      <c r="A49" s="328" t="s">
        <v>1037</v>
      </c>
      <c r="B49" s="33" t="s">
        <v>831</v>
      </c>
      <c r="C49" s="34"/>
      <c r="D49" s="34"/>
      <c r="E49" s="34"/>
      <c r="F49" s="34"/>
      <c r="G49" s="34"/>
      <c r="H49" s="34"/>
      <c r="I49" s="34"/>
      <c r="J49" s="326">
        <f t="shared" si="0"/>
        <v>0</v>
      </c>
      <c r="K49" s="34"/>
    </row>
    <row r="50" spans="1:11" x14ac:dyDescent="0.2">
      <c r="A50" s="328" t="s">
        <v>1038</v>
      </c>
      <c r="B50" s="33" t="s">
        <v>831</v>
      </c>
      <c r="C50" s="34"/>
      <c r="D50" s="34"/>
      <c r="E50" s="34"/>
      <c r="F50" s="34"/>
      <c r="G50" s="34"/>
      <c r="H50" s="34"/>
      <c r="I50" s="34"/>
      <c r="J50" s="326">
        <f t="shared" si="0"/>
        <v>0</v>
      </c>
      <c r="K50" s="34"/>
    </row>
    <row r="51" spans="1:11" x14ac:dyDescent="0.2">
      <c r="A51" s="328" t="s">
        <v>1039</v>
      </c>
      <c r="B51" s="33" t="s">
        <v>831</v>
      </c>
      <c r="C51" s="34"/>
      <c r="D51" s="34"/>
      <c r="E51" s="34"/>
      <c r="F51" s="34"/>
      <c r="G51" s="34"/>
      <c r="H51" s="34"/>
      <c r="I51" s="34"/>
      <c r="J51" s="326">
        <f t="shared" si="0"/>
        <v>0</v>
      </c>
      <c r="K51" s="34"/>
    </row>
    <row r="52" spans="1:11" x14ac:dyDescent="0.2">
      <c r="A52" s="328" t="s">
        <v>1040</v>
      </c>
      <c r="B52" s="33" t="s">
        <v>831</v>
      </c>
      <c r="C52" s="34"/>
      <c r="D52" s="34"/>
      <c r="E52" s="34"/>
      <c r="F52" s="34"/>
      <c r="G52" s="34"/>
      <c r="H52" s="34"/>
      <c r="I52" s="34"/>
      <c r="J52" s="326">
        <f t="shared" si="0"/>
        <v>0</v>
      </c>
      <c r="K52" s="34"/>
    </row>
    <row r="53" spans="1:11" x14ac:dyDescent="0.2">
      <c r="A53" s="328" t="s">
        <v>1041</v>
      </c>
      <c r="B53" s="33" t="s">
        <v>831</v>
      </c>
      <c r="C53" s="34"/>
      <c r="D53" s="34"/>
      <c r="E53" s="34"/>
      <c r="F53" s="34"/>
      <c r="G53" s="34"/>
      <c r="H53" s="34"/>
      <c r="I53" s="34"/>
      <c r="J53" s="326">
        <f t="shared" si="0"/>
        <v>0</v>
      </c>
      <c r="K53" s="34"/>
    </row>
    <row r="54" spans="1:11" x14ac:dyDescent="0.2">
      <c r="A54" s="328" t="s">
        <v>1042</v>
      </c>
      <c r="B54" s="33" t="s">
        <v>831</v>
      </c>
      <c r="C54" s="34"/>
      <c r="D54" s="34"/>
      <c r="E54" s="34"/>
      <c r="F54" s="34"/>
      <c r="G54" s="34"/>
      <c r="H54" s="34"/>
      <c r="I54" s="34"/>
      <c r="J54" s="326">
        <f t="shared" si="0"/>
        <v>0</v>
      </c>
      <c r="K54" s="34"/>
    </row>
    <row r="55" spans="1:11" x14ac:dyDescent="0.2">
      <c r="A55" s="328" t="s">
        <v>1043</v>
      </c>
      <c r="B55" s="33" t="s">
        <v>831</v>
      </c>
      <c r="C55" s="34"/>
      <c r="D55" s="34"/>
      <c r="E55" s="34"/>
      <c r="F55" s="34"/>
      <c r="G55" s="34"/>
      <c r="H55" s="34"/>
      <c r="I55" s="34"/>
      <c r="J55" s="326">
        <f t="shared" si="0"/>
        <v>0</v>
      </c>
      <c r="K55" s="34"/>
    </row>
    <row r="56" spans="1:11" x14ac:dyDescent="0.2">
      <c r="A56" s="328" t="s">
        <v>1044</v>
      </c>
      <c r="B56" s="33" t="s">
        <v>831</v>
      </c>
      <c r="C56" s="34"/>
      <c r="D56" s="34"/>
      <c r="E56" s="34"/>
      <c r="F56" s="34"/>
      <c r="G56" s="34"/>
      <c r="H56" s="34"/>
      <c r="I56" s="34"/>
      <c r="J56" s="326">
        <f t="shared" si="0"/>
        <v>0</v>
      </c>
      <c r="K56" s="34"/>
    </row>
    <row r="57" spans="1:11" x14ac:dyDescent="0.2">
      <c r="A57" s="328" t="s">
        <v>1045</v>
      </c>
      <c r="B57" s="33" t="s">
        <v>831</v>
      </c>
      <c r="C57" s="34"/>
      <c r="D57" s="34"/>
      <c r="E57" s="34"/>
      <c r="F57" s="34"/>
      <c r="G57" s="34"/>
      <c r="H57" s="34"/>
      <c r="I57" s="34"/>
      <c r="J57" s="326">
        <f t="shared" si="0"/>
        <v>0</v>
      </c>
      <c r="K57" s="34"/>
    </row>
    <row r="58" spans="1:11" x14ac:dyDescent="0.2">
      <c r="A58" s="328" t="s">
        <v>1046</v>
      </c>
      <c r="B58" s="33" t="s">
        <v>831</v>
      </c>
      <c r="C58" s="34"/>
      <c r="D58" s="34"/>
      <c r="E58" s="34"/>
      <c r="F58" s="34"/>
      <c r="G58" s="34"/>
      <c r="H58" s="34"/>
      <c r="I58" s="34"/>
      <c r="J58" s="326">
        <f t="shared" si="0"/>
        <v>0</v>
      </c>
      <c r="K58" s="34"/>
    </row>
    <row r="59" spans="1:11" x14ac:dyDescent="0.2">
      <c r="A59" s="328" t="s">
        <v>1047</v>
      </c>
      <c r="B59" s="33" t="s">
        <v>831</v>
      </c>
      <c r="C59" s="34"/>
      <c r="D59" s="34"/>
      <c r="E59" s="34"/>
      <c r="F59" s="34"/>
      <c r="G59" s="34"/>
      <c r="H59" s="34"/>
      <c r="I59" s="34"/>
      <c r="J59" s="326">
        <f t="shared" si="0"/>
        <v>0</v>
      </c>
      <c r="K59" s="34"/>
    </row>
    <row r="60" spans="1:11" x14ac:dyDescent="0.2">
      <c r="A60" s="328" t="s">
        <v>1048</v>
      </c>
      <c r="B60" s="33" t="s">
        <v>831</v>
      </c>
      <c r="C60" s="34"/>
      <c r="D60" s="34"/>
      <c r="E60" s="34"/>
      <c r="F60" s="34"/>
      <c r="G60" s="34"/>
      <c r="H60" s="34"/>
      <c r="I60" s="34"/>
      <c r="J60" s="326">
        <f t="shared" si="0"/>
        <v>0</v>
      </c>
      <c r="K60" s="34"/>
    </row>
    <row r="61" spans="1:11" x14ac:dyDescent="0.2">
      <c r="A61" s="328" t="s">
        <v>1049</v>
      </c>
      <c r="B61" s="33" t="s">
        <v>831</v>
      </c>
      <c r="C61" s="34"/>
      <c r="D61" s="34"/>
      <c r="E61" s="34"/>
      <c r="F61" s="34"/>
      <c r="G61" s="34"/>
      <c r="H61" s="34"/>
      <c r="I61" s="34"/>
      <c r="J61" s="326">
        <f t="shared" si="0"/>
        <v>0</v>
      </c>
      <c r="K61" s="34"/>
    </row>
    <row r="62" spans="1:11" x14ac:dyDescent="0.2">
      <c r="A62" s="328" t="s">
        <v>1050</v>
      </c>
      <c r="B62" s="33" t="s">
        <v>832</v>
      </c>
      <c r="C62" s="34"/>
      <c r="D62" s="34"/>
      <c r="E62" s="34"/>
      <c r="F62" s="34"/>
      <c r="G62" s="34"/>
      <c r="H62" s="34"/>
      <c r="I62" s="34"/>
      <c r="J62" s="326">
        <f t="shared" si="0"/>
        <v>0</v>
      </c>
      <c r="K62" s="34"/>
    </row>
    <row r="65" spans="2:5" x14ac:dyDescent="0.2">
      <c r="B65" s="6" t="s">
        <v>398</v>
      </c>
      <c r="C65" s="273"/>
      <c r="D65" s="8"/>
      <c r="E65" s="8"/>
    </row>
    <row r="66" spans="2:5" x14ac:dyDescent="0.2">
      <c r="B66" s="9"/>
      <c r="C66" s="273"/>
      <c r="D66" s="8"/>
      <c r="E66" s="8"/>
    </row>
    <row r="67" spans="2:5" x14ac:dyDescent="0.2">
      <c r="B67" s="9" t="s">
        <v>399</v>
      </c>
      <c r="C67" s="273"/>
      <c r="D67" s="8"/>
      <c r="E67" s="8"/>
    </row>
    <row r="68" spans="2:5" x14ac:dyDescent="0.2">
      <c r="B68" s="9"/>
      <c r="C68" s="273"/>
      <c r="D68" s="8"/>
      <c r="E68" s="8"/>
    </row>
    <row r="69" spans="2:5" x14ac:dyDescent="0.2">
      <c r="B69" s="10" t="s">
        <v>400</v>
      </c>
      <c r="C69" s="479" t="s">
        <v>401</v>
      </c>
      <c r="D69" s="479"/>
      <c r="E69" s="8" t="s">
        <v>402</v>
      </c>
    </row>
    <row r="70" spans="2:5" x14ac:dyDescent="0.2">
      <c r="B70" s="9"/>
      <c r="C70" s="479"/>
      <c r="D70" s="479"/>
      <c r="E70" s="8"/>
    </row>
    <row r="71" spans="2:5" x14ac:dyDescent="0.2">
      <c r="B71" s="10" t="s">
        <v>403</v>
      </c>
      <c r="C71" s="479" t="s">
        <v>404</v>
      </c>
      <c r="D71" s="479"/>
      <c r="E71" s="8" t="s">
        <v>405</v>
      </c>
    </row>
    <row r="72" spans="2:5" x14ac:dyDescent="0.2">
      <c r="B72" s="9"/>
      <c r="C72" s="479"/>
      <c r="D72" s="479"/>
      <c r="E72" s="8"/>
    </row>
    <row r="73" spans="2:5" x14ac:dyDescent="0.2">
      <c r="B73" s="10" t="s">
        <v>406</v>
      </c>
      <c r="C73" s="479" t="s">
        <v>401</v>
      </c>
      <c r="D73" s="479"/>
      <c r="E73" s="8" t="s">
        <v>405</v>
      </c>
    </row>
  </sheetData>
  <sheetProtection password="CA9F" sheet="1" objects="1" scenarios="1"/>
  <mergeCells count="17">
    <mergeCell ref="F1:K3"/>
    <mergeCell ref="A4:K4"/>
    <mergeCell ref="A6:D6"/>
    <mergeCell ref="J6:K6"/>
    <mergeCell ref="A8:A10"/>
    <mergeCell ref="B8:B10"/>
    <mergeCell ref="C8:C10"/>
    <mergeCell ref="D8:J8"/>
    <mergeCell ref="K8:K10"/>
    <mergeCell ref="D9:D10"/>
    <mergeCell ref="C73:D73"/>
    <mergeCell ref="E9:I9"/>
    <mergeCell ref="J9:J10"/>
    <mergeCell ref="C69:D69"/>
    <mergeCell ref="C70:D70"/>
    <mergeCell ref="C71:D71"/>
    <mergeCell ref="C72:D72"/>
  </mergeCells>
  <dataValidations count="2">
    <dataValidation type="whole" allowBlank="1" showInputMessage="1" showErrorMessage="1" sqref="J7:K7" xr:uid="{33122FDA-64BE-4C6E-9674-D34E7561C100}">
      <formula1>1</formula1>
      <formula2>100000000000</formula2>
    </dataValidation>
    <dataValidation type="decimal" allowBlank="1" showInputMessage="1" showErrorMessage="1" sqref="C12:K62" xr:uid="{7C6AA4BD-818F-403E-9EBA-7F9C45D1D935}">
      <formula1>0</formula1>
      <formula2>1E+38</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29725-AD32-4688-85E2-CD051939B95B}">
  <dimension ref="A3:D173"/>
  <sheetViews>
    <sheetView topLeftCell="A10" workbookViewId="0">
      <selection activeCell="G157" sqref="G157"/>
    </sheetView>
  </sheetViews>
  <sheetFormatPr defaultRowHeight="12.75" x14ac:dyDescent="0.2"/>
  <cols>
    <col min="1" max="1" width="54.42578125" style="287" customWidth="1"/>
    <col min="2" max="2" width="18.7109375" style="287" bestFit="1" customWidth="1"/>
    <col min="3" max="3" width="19.140625" style="287" customWidth="1"/>
    <col min="4" max="4" width="20.85546875" style="287" customWidth="1"/>
    <col min="5" max="16384" width="9.140625" style="287"/>
  </cols>
  <sheetData>
    <row r="3" spans="1:4" x14ac:dyDescent="0.2">
      <c r="A3" s="524" t="s">
        <v>574</v>
      </c>
      <c r="B3" s="524"/>
      <c r="C3" s="524"/>
      <c r="D3" s="524"/>
    </row>
    <row r="4" spans="1:4" x14ac:dyDescent="0.2">
      <c r="A4" s="260"/>
      <c r="B4" s="261"/>
      <c r="C4" s="260"/>
      <c r="D4" s="260"/>
    </row>
    <row r="5" spans="1:4" x14ac:dyDescent="0.2">
      <c r="A5" s="525" t="s">
        <v>396</v>
      </c>
      <c r="B5" s="525"/>
      <c r="C5" s="480" t="s">
        <v>397</v>
      </c>
      <c r="D5" s="480"/>
    </row>
    <row r="6" spans="1:4" x14ac:dyDescent="0.2">
      <c r="A6" s="68"/>
      <c r="B6" s="69"/>
      <c r="C6" s="257"/>
      <c r="D6" s="296" t="s">
        <v>271</v>
      </c>
    </row>
    <row r="7" spans="1:4" x14ac:dyDescent="0.2">
      <c r="A7" s="70" t="s">
        <v>272</v>
      </c>
      <c r="B7" s="71" t="s">
        <v>273</v>
      </c>
      <c r="C7" s="71" t="s">
        <v>274</v>
      </c>
      <c r="D7" s="71" t="s">
        <v>274</v>
      </c>
    </row>
    <row r="8" spans="1:4" x14ac:dyDescent="0.2">
      <c r="A8" s="72" t="s">
        <v>275</v>
      </c>
      <c r="B8" s="73" t="s">
        <v>276</v>
      </c>
      <c r="C8" s="73">
        <v>1</v>
      </c>
      <c r="D8" s="73">
        <v>2</v>
      </c>
    </row>
    <row r="9" spans="1:4" x14ac:dyDescent="0.2">
      <c r="A9" s="74" t="s">
        <v>277</v>
      </c>
      <c r="B9" s="75">
        <v>1010</v>
      </c>
      <c r="C9" s="62"/>
      <c r="D9" s="62"/>
    </row>
    <row r="10" spans="1:4" x14ac:dyDescent="0.2">
      <c r="A10" s="74" t="s">
        <v>278</v>
      </c>
      <c r="B10" s="75">
        <v>1020</v>
      </c>
      <c r="C10" s="62"/>
      <c r="D10" s="62"/>
    </row>
    <row r="11" spans="1:4" x14ac:dyDescent="0.2">
      <c r="A11" s="74" t="s">
        <v>279</v>
      </c>
      <c r="B11" s="75">
        <v>1030</v>
      </c>
      <c r="C11" s="62"/>
      <c r="D11" s="62"/>
    </row>
    <row r="12" spans="1:4" x14ac:dyDescent="0.2">
      <c r="A12" s="74" t="s">
        <v>280</v>
      </c>
      <c r="B12" s="75">
        <v>1110</v>
      </c>
      <c r="C12" s="62"/>
      <c r="D12" s="62"/>
    </row>
    <row r="13" spans="1:4" x14ac:dyDescent="0.2">
      <c r="A13" s="74" t="s">
        <v>281</v>
      </c>
      <c r="B13" s="75">
        <v>1111</v>
      </c>
      <c r="C13" s="62"/>
      <c r="D13" s="62"/>
    </row>
    <row r="14" spans="1:4" x14ac:dyDescent="0.2">
      <c r="A14" s="74" t="s">
        <v>282</v>
      </c>
      <c r="B14" s="75">
        <v>1112</v>
      </c>
      <c r="C14" s="62"/>
      <c r="D14" s="62"/>
    </row>
    <row r="15" spans="1:4" x14ac:dyDescent="0.2">
      <c r="A15" s="74" t="s">
        <v>283</v>
      </c>
      <c r="B15" s="75">
        <v>1120</v>
      </c>
      <c r="C15" s="62"/>
      <c r="D15" s="62"/>
    </row>
    <row r="16" spans="1:4" x14ac:dyDescent="0.2">
      <c r="A16" s="74" t="s">
        <v>284</v>
      </c>
      <c r="B16" s="75">
        <v>1121</v>
      </c>
      <c r="C16" s="62"/>
      <c r="D16" s="62"/>
    </row>
    <row r="17" spans="1:4" ht="25.5" x14ac:dyDescent="0.2">
      <c r="A17" s="74" t="s">
        <v>285</v>
      </c>
      <c r="B17" s="75">
        <v>1130</v>
      </c>
      <c r="C17" s="62"/>
      <c r="D17" s="62"/>
    </row>
    <row r="18" spans="1:4" ht="25.5" x14ac:dyDescent="0.2">
      <c r="A18" s="74" t="s">
        <v>286</v>
      </c>
      <c r="B18" s="75">
        <v>1131</v>
      </c>
      <c r="C18" s="62"/>
      <c r="D18" s="62"/>
    </row>
    <row r="19" spans="1:4" ht="25.5" x14ac:dyDescent="0.2">
      <c r="A19" s="74" t="s">
        <v>287</v>
      </c>
      <c r="B19" s="75">
        <v>1132</v>
      </c>
      <c r="C19" s="62"/>
      <c r="D19" s="62"/>
    </row>
    <row r="20" spans="1:4" ht="25.5" x14ac:dyDescent="0.2">
      <c r="A20" s="74" t="s">
        <v>288</v>
      </c>
      <c r="B20" s="75">
        <v>1140</v>
      </c>
      <c r="C20" s="62"/>
      <c r="D20" s="62"/>
    </row>
    <row r="21" spans="1:4" ht="25.5" x14ac:dyDescent="0.2">
      <c r="A21" s="74" t="s">
        <v>289</v>
      </c>
      <c r="B21" s="75">
        <v>1141</v>
      </c>
      <c r="C21" s="62"/>
      <c r="D21" s="62"/>
    </row>
    <row r="22" spans="1:4" ht="25.5" x14ac:dyDescent="0.2">
      <c r="A22" s="74" t="s">
        <v>290</v>
      </c>
      <c r="B22" s="75">
        <v>1142</v>
      </c>
      <c r="C22" s="62"/>
      <c r="D22" s="62"/>
    </row>
    <row r="23" spans="1:4" x14ac:dyDescent="0.2">
      <c r="A23" s="74" t="s">
        <v>291</v>
      </c>
      <c r="B23" s="75">
        <v>1150</v>
      </c>
      <c r="C23" s="62"/>
      <c r="D23" s="62"/>
    </row>
    <row r="24" spans="1:4" x14ac:dyDescent="0.2">
      <c r="A24" s="74" t="s">
        <v>292</v>
      </c>
      <c r="B24" s="75">
        <v>1151</v>
      </c>
      <c r="C24" s="62"/>
      <c r="D24" s="62"/>
    </row>
    <row r="25" spans="1:4" ht="25.5" x14ac:dyDescent="0.2">
      <c r="A25" s="74" t="s">
        <v>293</v>
      </c>
      <c r="B25" s="75">
        <v>1160</v>
      </c>
      <c r="C25" s="62"/>
      <c r="D25" s="62"/>
    </row>
    <row r="26" spans="1:4" ht="25.5" x14ac:dyDescent="0.2">
      <c r="A26" s="74" t="s">
        <v>294</v>
      </c>
      <c r="B26" s="75">
        <v>1161</v>
      </c>
      <c r="C26" s="62"/>
      <c r="D26" s="62"/>
    </row>
    <row r="27" spans="1:4" ht="25.5" x14ac:dyDescent="0.2">
      <c r="A27" s="74" t="s">
        <v>295</v>
      </c>
      <c r="B27" s="75">
        <v>1162</v>
      </c>
      <c r="C27" s="62"/>
      <c r="D27" s="62"/>
    </row>
    <row r="28" spans="1:4" x14ac:dyDescent="0.2">
      <c r="A28" s="74" t="s">
        <v>296</v>
      </c>
      <c r="B28" s="75">
        <v>1170</v>
      </c>
      <c r="C28" s="62"/>
      <c r="D28" s="62"/>
    </row>
    <row r="29" spans="1:4" x14ac:dyDescent="0.2">
      <c r="A29" s="74" t="s">
        <v>297</v>
      </c>
      <c r="B29" s="75">
        <v>1171</v>
      </c>
      <c r="C29" s="62"/>
      <c r="D29" s="62"/>
    </row>
    <row r="30" spans="1:4" x14ac:dyDescent="0.2">
      <c r="A30" s="74" t="s">
        <v>298</v>
      </c>
      <c r="B30" s="75">
        <v>1210</v>
      </c>
      <c r="C30" s="62"/>
      <c r="D30" s="62"/>
    </row>
    <row r="31" spans="1:4" x14ac:dyDescent="0.2">
      <c r="A31" s="74" t="s">
        <v>299</v>
      </c>
      <c r="B31" s="75">
        <v>1219</v>
      </c>
      <c r="C31" s="62"/>
      <c r="D31" s="62"/>
    </row>
    <row r="32" spans="1:4" x14ac:dyDescent="0.2">
      <c r="A32" s="74" t="s">
        <v>300</v>
      </c>
      <c r="B32" s="75">
        <v>1220</v>
      </c>
      <c r="C32" s="76"/>
      <c r="D32" s="76"/>
    </row>
    <row r="33" spans="1:4" x14ac:dyDescent="0.2">
      <c r="A33" s="74" t="s">
        <v>301</v>
      </c>
      <c r="B33" s="75">
        <v>1229</v>
      </c>
      <c r="C33" s="76"/>
      <c r="D33" s="76"/>
    </row>
    <row r="34" spans="1:4" x14ac:dyDescent="0.2">
      <c r="A34" s="74" t="s">
        <v>302</v>
      </c>
      <c r="B34" s="75">
        <v>1230</v>
      </c>
      <c r="C34" s="62"/>
      <c r="D34" s="62"/>
    </row>
    <row r="35" spans="1:4" x14ac:dyDescent="0.2">
      <c r="A35" s="74" t="s">
        <v>303</v>
      </c>
      <c r="B35" s="75">
        <v>1239</v>
      </c>
      <c r="C35" s="62"/>
      <c r="D35" s="62"/>
    </row>
    <row r="36" spans="1:4" x14ac:dyDescent="0.2">
      <c r="A36" s="74" t="s">
        <v>304</v>
      </c>
      <c r="B36" s="75">
        <v>1240</v>
      </c>
      <c r="C36" s="62"/>
      <c r="D36" s="62"/>
    </row>
    <row r="37" spans="1:4" x14ac:dyDescent="0.2">
      <c r="A37" s="74" t="s">
        <v>305</v>
      </c>
      <c r="B37" s="75">
        <v>1249</v>
      </c>
      <c r="C37" s="62"/>
      <c r="D37" s="62"/>
    </row>
    <row r="38" spans="1:4" x14ac:dyDescent="0.2">
      <c r="A38" s="74" t="s">
        <v>306</v>
      </c>
      <c r="B38" s="75">
        <v>1250</v>
      </c>
      <c r="C38" s="62"/>
      <c r="D38" s="62"/>
    </row>
    <row r="39" spans="1:4" x14ac:dyDescent="0.2">
      <c r="A39" s="74" t="s">
        <v>307</v>
      </c>
      <c r="B39" s="75">
        <v>1259</v>
      </c>
      <c r="C39" s="62"/>
      <c r="D39" s="62"/>
    </row>
    <row r="40" spans="1:4" x14ac:dyDescent="0.2">
      <c r="A40" s="74" t="s">
        <v>308</v>
      </c>
      <c r="B40" s="75">
        <v>1260</v>
      </c>
      <c r="C40" s="62"/>
      <c r="D40" s="62"/>
    </row>
    <row r="41" spans="1:4" x14ac:dyDescent="0.2">
      <c r="A41" s="74" t="s">
        <v>309</v>
      </c>
      <c r="B41" s="75">
        <v>1269</v>
      </c>
      <c r="C41" s="62"/>
      <c r="D41" s="62"/>
    </row>
    <row r="42" spans="1:4" x14ac:dyDescent="0.2">
      <c r="A42" s="74" t="s">
        <v>310</v>
      </c>
      <c r="B42" s="75">
        <v>1270</v>
      </c>
      <c r="C42" s="62"/>
      <c r="D42" s="62"/>
    </row>
    <row r="43" spans="1:4" x14ac:dyDescent="0.2">
      <c r="A43" s="74" t="s">
        <v>311</v>
      </c>
      <c r="B43" s="75">
        <v>1280</v>
      </c>
      <c r="C43" s="62"/>
      <c r="D43" s="62"/>
    </row>
    <row r="44" spans="1:4" x14ac:dyDescent="0.2">
      <c r="A44" s="77" t="s">
        <v>133</v>
      </c>
      <c r="B44" s="78">
        <v>1290</v>
      </c>
      <c r="C44" s="62"/>
      <c r="D44" s="62"/>
    </row>
    <row r="45" spans="1:4" ht="25.5" x14ac:dyDescent="0.2">
      <c r="A45" s="74" t="s">
        <v>312</v>
      </c>
      <c r="B45" s="75">
        <v>1310</v>
      </c>
      <c r="C45" s="62"/>
      <c r="D45" s="62"/>
    </row>
    <row r="46" spans="1:4" ht="25.5" x14ac:dyDescent="0.2">
      <c r="A46" s="74" t="s">
        <v>313</v>
      </c>
      <c r="B46" s="75">
        <v>1311</v>
      </c>
      <c r="C46" s="62"/>
      <c r="D46" s="62"/>
    </row>
    <row r="47" spans="1:4" ht="25.5" x14ac:dyDescent="0.2">
      <c r="A47" s="74" t="s">
        <v>314</v>
      </c>
      <c r="B47" s="75">
        <v>1312</v>
      </c>
      <c r="C47" s="62"/>
      <c r="D47" s="62"/>
    </row>
    <row r="48" spans="1:4" ht="25.5" x14ac:dyDescent="0.2">
      <c r="A48" s="74" t="s">
        <v>315</v>
      </c>
      <c r="B48" s="75">
        <v>1313</v>
      </c>
      <c r="C48" s="62"/>
      <c r="D48" s="62"/>
    </row>
    <row r="49" spans="1:4" ht="38.25" x14ac:dyDescent="0.2">
      <c r="A49" s="74" t="s">
        <v>316</v>
      </c>
      <c r="B49" s="75">
        <v>1317</v>
      </c>
      <c r="C49" s="62"/>
      <c r="D49" s="62"/>
    </row>
    <row r="50" spans="1:4" ht="25.5" x14ac:dyDescent="0.2">
      <c r="A50" s="74" t="s">
        <v>317</v>
      </c>
      <c r="B50" s="75">
        <v>1318</v>
      </c>
      <c r="C50" s="62"/>
      <c r="D50" s="62"/>
    </row>
    <row r="51" spans="1:4" ht="25.5" x14ac:dyDescent="0.2">
      <c r="A51" s="74" t="s">
        <v>318</v>
      </c>
      <c r="B51" s="75">
        <v>1319</v>
      </c>
      <c r="C51" s="62"/>
      <c r="D51" s="62"/>
    </row>
    <row r="52" spans="1:4" x14ac:dyDescent="0.2">
      <c r="A52" s="74" t="s">
        <v>319</v>
      </c>
      <c r="B52" s="75">
        <v>1320</v>
      </c>
      <c r="C52" s="62"/>
      <c r="D52" s="62"/>
    </row>
    <row r="53" spans="1:4" x14ac:dyDescent="0.2">
      <c r="A53" s="74" t="s">
        <v>320</v>
      </c>
      <c r="B53" s="75">
        <v>1321</v>
      </c>
      <c r="C53" s="62"/>
      <c r="D53" s="62"/>
    </row>
    <row r="54" spans="1:4" x14ac:dyDescent="0.2">
      <c r="A54" s="74" t="s">
        <v>321</v>
      </c>
      <c r="B54" s="75">
        <v>1322</v>
      </c>
      <c r="C54" s="62"/>
      <c r="D54" s="62"/>
    </row>
    <row r="55" spans="1:4" x14ac:dyDescent="0.2">
      <c r="A55" s="74" t="s">
        <v>322</v>
      </c>
      <c r="B55" s="75">
        <v>1323</v>
      </c>
      <c r="C55" s="62"/>
      <c r="D55" s="62"/>
    </row>
    <row r="56" spans="1:4" x14ac:dyDescent="0.2">
      <c r="A56" s="74" t="s">
        <v>323</v>
      </c>
      <c r="B56" s="75">
        <v>1326</v>
      </c>
      <c r="C56" s="62"/>
      <c r="D56" s="62"/>
    </row>
    <row r="57" spans="1:4" x14ac:dyDescent="0.2">
      <c r="A57" s="74" t="s">
        <v>324</v>
      </c>
      <c r="B57" s="75">
        <v>1327</v>
      </c>
      <c r="C57" s="62"/>
      <c r="D57" s="62"/>
    </row>
    <row r="58" spans="1:4" x14ac:dyDescent="0.2">
      <c r="A58" s="74" t="s">
        <v>325</v>
      </c>
      <c r="B58" s="75">
        <v>1328</v>
      </c>
      <c r="C58" s="62"/>
      <c r="D58" s="62"/>
    </row>
    <row r="59" spans="1:4" x14ac:dyDescent="0.2">
      <c r="A59" s="74" t="s">
        <v>326</v>
      </c>
      <c r="B59" s="75">
        <v>1329</v>
      </c>
      <c r="C59" s="62"/>
      <c r="D59" s="62"/>
    </row>
    <row r="60" spans="1:4" x14ac:dyDescent="0.2">
      <c r="A60" s="74" t="s">
        <v>327</v>
      </c>
      <c r="B60" s="75">
        <v>1330</v>
      </c>
      <c r="C60" s="62"/>
      <c r="D60" s="62"/>
    </row>
    <row r="61" spans="1:4" x14ac:dyDescent="0.2">
      <c r="A61" s="74" t="s">
        <v>328</v>
      </c>
      <c r="B61" s="75">
        <v>1331</v>
      </c>
      <c r="C61" s="62"/>
      <c r="D61" s="62"/>
    </row>
    <row r="62" spans="1:4" x14ac:dyDescent="0.2">
      <c r="A62" s="74" t="s">
        <v>329</v>
      </c>
      <c r="B62" s="75">
        <v>1332</v>
      </c>
      <c r="C62" s="62"/>
      <c r="D62" s="62"/>
    </row>
    <row r="63" spans="1:4" ht="25.5" x14ac:dyDescent="0.2">
      <c r="A63" s="74" t="s">
        <v>330</v>
      </c>
      <c r="B63" s="75">
        <v>1339</v>
      </c>
      <c r="C63" s="62"/>
      <c r="D63" s="62"/>
    </row>
    <row r="64" spans="1:4" x14ac:dyDescent="0.2">
      <c r="A64" s="74" t="s">
        <v>331</v>
      </c>
      <c r="B64" s="75">
        <v>1350</v>
      </c>
      <c r="C64" s="62"/>
      <c r="D64" s="62"/>
    </row>
    <row r="65" spans="1:4" x14ac:dyDescent="0.2">
      <c r="A65" s="74" t="s">
        <v>332</v>
      </c>
      <c r="B65" s="75">
        <v>1351</v>
      </c>
      <c r="C65" s="62"/>
      <c r="D65" s="62"/>
    </row>
    <row r="66" spans="1:4" x14ac:dyDescent="0.2">
      <c r="A66" s="74" t="s">
        <v>333</v>
      </c>
      <c r="B66" s="75">
        <v>1410</v>
      </c>
      <c r="C66" s="62"/>
      <c r="D66" s="62"/>
    </row>
    <row r="67" spans="1:4" x14ac:dyDescent="0.2">
      <c r="A67" s="74" t="s">
        <v>334</v>
      </c>
      <c r="B67" s="75">
        <v>1420</v>
      </c>
      <c r="C67" s="62"/>
      <c r="D67" s="62"/>
    </row>
    <row r="68" spans="1:4" x14ac:dyDescent="0.2">
      <c r="A68" s="74" t="s">
        <v>335</v>
      </c>
      <c r="B68" s="75">
        <v>1430</v>
      </c>
      <c r="C68" s="62"/>
      <c r="D68" s="62"/>
    </row>
    <row r="69" spans="1:4" x14ac:dyDescent="0.2">
      <c r="A69" s="74" t="s">
        <v>336</v>
      </c>
      <c r="B69" s="75">
        <v>1440</v>
      </c>
      <c r="C69" s="62"/>
      <c r="D69" s="62"/>
    </row>
    <row r="70" spans="1:4" x14ac:dyDescent="0.2">
      <c r="A70" s="74" t="s">
        <v>337</v>
      </c>
      <c r="B70" s="75">
        <v>1450</v>
      </c>
      <c r="C70" s="62"/>
      <c r="D70" s="62"/>
    </row>
    <row r="71" spans="1:4" x14ac:dyDescent="0.2">
      <c r="A71" s="74" t="s">
        <v>338</v>
      </c>
      <c r="B71" s="75">
        <v>1510</v>
      </c>
      <c r="C71" s="62"/>
      <c r="D71" s="62"/>
    </row>
    <row r="72" spans="1:4" x14ac:dyDescent="0.2">
      <c r="A72" s="74" t="s">
        <v>270</v>
      </c>
      <c r="B72" s="75">
        <v>1520</v>
      </c>
      <c r="C72" s="62"/>
      <c r="D72" s="62"/>
    </row>
    <row r="73" spans="1:4" x14ac:dyDescent="0.2">
      <c r="A73" s="74" t="s">
        <v>339</v>
      </c>
      <c r="B73" s="78">
        <v>1610</v>
      </c>
      <c r="C73" s="76"/>
      <c r="D73" s="76"/>
    </row>
    <row r="74" spans="1:4" x14ac:dyDescent="0.2">
      <c r="A74" s="74" t="s">
        <v>340</v>
      </c>
      <c r="B74" s="78">
        <v>1619</v>
      </c>
      <c r="C74" s="76"/>
      <c r="D74" s="76"/>
    </row>
    <row r="75" spans="1:4" x14ac:dyDescent="0.2">
      <c r="A75" s="77" t="s">
        <v>341</v>
      </c>
      <c r="B75" s="78">
        <v>1810</v>
      </c>
      <c r="C75" s="76"/>
      <c r="D75" s="76"/>
    </row>
    <row r="76" spans="1:4" ht="25.5" x14ac:dyDescent="0.2">
      <c r="A76" s="74" t="s">
        <v>490</v>
      </c>
      <c r="B76" s="75">
        <v>1820</v>
      </c>
      <c r="C76" s="83"/>
      <c r="D76" s="83"/>
    </row>
    <row r="77" spans="1:4" ht="25.5" x14ac:dyDescent="0.2">
      <c r="A77" s="74" t="s">
        <v>489</v>
      </c>
      <c r="B77" s="75">
        <v>1821</v>
      </c>
      <c r="C77" s="83"/>
      <c r="D77" s="83"/>
    </row>
    <row r="78" spans="1:4" x14ac:dyDescent="0.2">
      <c r="A78" s="74" t="s">
        <v>342</v>
      </c>
      <c r="B78" s="75">
        <v>1830</v>
      </c>
      <c r="C78" s="76"/>
      <c r="D78" s="76"/>
    </row>
    <row r="79" spans="1:4" ht="25.5" x14ac:dyDescent="0.2">
      <c r="A79" s="74" t="s">
        <v>343</v>
      </c>
      <c r="B79" s="75">
        <v>1840</v>
      </c>
      <c r="C79" s="76"/>
      <c r="D79" s="76"/>
    </row>
    <row r="80" spans="1:4" x14ac:dyDescent="0.2">
      <c r="A80" s="74" t="s">
        <v>344</v>
      </c>
      <c r="B80" s="75">
        <v>1850</v>
      </c>
      <c r="C80" s="76"/>
      <c r="D80" s="76"/>
    </row>
    <row r="81" spans="1:4" x14ac:dyDescent="0.2">
      <c r="A81" s="74" t="s">
        <v>345</v>
      </c>
      <c r="B81" s="75">
        <v>2010</v>
      </c>
      <c r="C81" s="62"/>
      <c r="D81" s="62"/>
    </row>
    <row r="82" spans="1:4" x14ac:dyDescent="0.2">
      <c r="A82" s="74" t="s">
        <v>346</v>
      </c>
      <c r="B82" s="75">
        <v>2011</v>
      </c>
      <c r="C82" s="62"/>
      <c r="D82" s="62"/>
    </row>
    <row r="83" spans="1:4" x14ac:dyDescent="0.2">
      <c r="A83" s="74" t="s">
        <v>347</v>
      </c>
      <c r="B83" s="75">
        <v>2020</v>
      </c>
      <c r="C83" s="62"/>
      <c r="D83" s="62"/>
    </row>
    <row r="84" spans="1:4" x14ac:dyDescent="0.2">
      <c r="A84" s="74" t="s">
        <v>348</v>
      </c>
      <c r="B84" s="75">
        <v>2021</v>
      </c>
      <c r="C84" s="62"/>
      <c r="D84" s="62"/>
    </row>
    <row r="85" spans="1:4" x14ac:dyDescent="0.2">
      <c r="A85" s="74" t="s">
        <v>349</v>
      </c>
      <c r="B85" s="75">
        <v>2030</v>
      </c>
      <c r="C85" s="62"/>
      <c r="D85" s="62"/>
    </row>
    <row r="86" spans="1:4" x14ac:dyDescent="0.2">
      <c r="A86" s="74" t="s">
        <v>350</v>
      </c>
      <c r="B86" s="75">
        <v>2031</v>
      </c>
      <c r="C86" s="62"/>
      <c r="D86" s="62"/>
    </row>
    <row r="87" spans="1:4" x14ac:dyDescent="0.2">
      <c r="A87" s="74" t="s">
        <v>351</v>
      </c>
      <c r="B87" s="75">
        <v>2040</v>
      </c>
      <c r="C87" s="62"/>
      <c r="D87" s="62"/>
    </row>
    <row r="88" spans="1:4" x14ac:dyDescent="0.2">
      <c r="A88" s="74" t="s">
        <v>352</v>
      </c>
      <c r="B88" s="75">
        <v>2041</v>
      </c>
      <c r="C88" s="62"/>
      <c r="D88" s="62"/>
    </row>
    <row r="89" spans="1:4" x14ac:dyDescent="0.2">
      <c r="A89" s="74" t="s">
        <v>353</v>
      </c>
      <c r="B89" s="75">
        <v>2050</v>
      </c>
      <c r="C89" s="62"/>
      <c r="D89" s="62"/>
    </row>
    <row r="90" spans="1:4" x14ac:dyDescent="0.2">
      <c r="A90" s="74" t="s">
        <v>354</v>
      </c>
      <c r="B90" s="75">
        <v>2051</v>
      </c>
      <c r="C90" s="62"/>
      <c r="D90" s="62"/>
    </row>
    <row r="91" spans="1:4" x14ac:dyDescent="0.2">
      <c r="A91" s="74" t="s">
        <v>355</v>
      </c>
      <c r="B91" s="79">
        <v>2060</v>
      </c>
      <c r="C91" s="62"/>
      <c r="D91" s="62"/>
    </row>
    <row r="92" spans="1:4" x14ac:dyDescent="0.2">
      <c r="A92" s="74" t="s">
        <v>356</v>
      </c>
      <c r="B92" s="79">
        <v>2061</v>
      </c>
      <c r="C92" s="62"/>
      <c r="D92" s="62"/>
    </row>
    <row r="93" spans="1:4" x14ac:dyDescent="0.2">
      <c r="A93" s="74" t="s">
        <v>357</v>
      </c>
      <c r="B93" s="79">
        <v>2070</v>
      </c>
      <c r="C93" s="62"/>
      <c r="D93" s="62"/>
    </row>
    <row r="94" spans="1:4" x14ac:dyDescent="0.2">
      <c r="A94" s="74" t="s">
        <v>358</v>
      </c>
      <c r="B94" s="79">
        <v>2071</v>
      </c>
      <c r="C94" s="62"/>
      <c r="D94" s="62"/>
    </row>
    <row r="95" spans="1:4" x14ac:dyDescent="0.2">
      <c r="A95" s="74" t="s">
        <v>359</v>
      </c>
      <c r="B95" s="79">
        <v>2080</v>
      </c>
      <c r="C95" s="62"/>
      <c r="D95" s="62"/>
    </row>
    <row r="96" spans="1:4" x14ac:dyDescent="0.2">
      <c r="A96" s="74" t="s">
        <v>360</v>
      </c>
      <c r="B96" s="79">
        <v>2082</v>
      </c>
      <c r="C96" s="62"/>
      <c r="D96" s="62"/>
    </row>
    <row r="97" spans="1:4" x14ac:dyDescent="0.2">
      <c r="A97" s="74" t="s">
        <v>361</v>
      </c>
      <c r="B97" s="79">
        <v>2090</v>
      </c>
      <c r="C97" s="62"/>
      <c r="D97" s="62"/>
    </row>
    <row r="98" spans="1:4" x14ac:dyDescent="0.2">
      <c r="A98" s="74" t="s">
        <v>362</v>
      </c>
      <c r="B98" s="79">
        <v>2110</v>
      </c>
      <c r="C98" s="62"/>
      <c r="D98" s="62"/>
    </row>
    <row r="99" spans="1:4" x14ac:dyDescent="0.2">
      <c r="A99" s="74" t="s">
        <v>363</v>
      </c>
      <c r="B99" s="79">
        <v>2111</v>
      </c>
      <c r="C99" s="62"/>
      <c r="D99" s="62"/>
    </row>
    <row r="100" spans="1:4" x14ac:dyDescent="0.2">
      <c r="A100" s="74" t="s">
        <v>364</v>
      </c>
      <c r="B100" s="79">
        <v>2120</v>
      </c>
      <c r="C100" s="62"/>
      <c r="D100" s="62"/>
    </row>
    <row r="101" spans="1:4" x14ac:dyDescent="0.2">
      <c r="A101" s="74" t="s">
        <v>365</v>
      </c>
      <c r="B101" s="79">
        <v>2121</v>
      </c>
      <c r="C101" s="62"/>
      <c r="D101" s="62"/>
    </row>
    <row r="102" spans="1:4" x14ac:dyDescent="0.2">
      <c r="A102" s="74" t="s">
        <v>366</v>
      </c>
      <c r="B102" s="79">
        <v>2130</v>
      </c>
      <c r="C102" s="62"/>
      <c r="D102" s="62"/>
    </row>
    <row r="103" spans="1:4" x14ac:dyDescent="0.2">
      <c r="A103" s="74" t="s">
        <v>367</v>
      </c>
      <c r="B103" s="79">
        <v>2131</v>
      </c>
      <c r="C103" s="62"/>
      <c r="D103" s="62"/>
    </row>
    <row r="104" spans="1:4" x14ac:dyDescent="0.2">
      <c r="A104" s="74" t="s">
        <v>368</v>
      </c>
      <c r="B104" s="79">
        <v>2140</v>
      </c>
      <c r="C104" s="62"/>
      <c r="D104" s="62"/>
    </row>
    <row r="105" spans="1:4" x14ac:dyDescent="0.2">
      <c r="A105" s="74" t="s">
        <v>369</v>
      </c>
      <c r="B105" s="79">
        <v>2141</v>
      </c>
      <c r="C105" s="62"/>
      <c r="D105" s="62"/>
    </row>
    <row r="106" spans="1:4" x14ac:dyDescent="0.2">
      <c r="A106" s="74" t="s">
        <v>370</v>
      </c>
      <c r="B106" s="79">
        <v>2150</v>
      </c>
      <c r="C106" s="62"/>
      <c r="D106" s="62"/>
    </row>
    <row r="107" spans="1:4" x14ac:dyDescent="0.2">
      <c r="A107" s="74" t="s">
        <v>371</v>
      </c>
      <c r="B107" s="79">
        <v>2151</v>
      </c>
      <c r="C107" s="62"/>
      <c r="D107" s="62"/>
    </row>
    <row r="108" spans="1:4" x14ac:dyDescent="0.2">
      <c r="A108" s="74" t="s">
        <v>372</v>
      </c>
      <c r="B108" s="79">
        <v>2160</v>
      </c>
      <c r="C108" s="62"/>
      <c r="D108" s="62"/>
    </row>
    <row r="109" spans="1:4" x14ac:dyDescent="0.2">
      <c r="A109" s="74" t="s">
        <v>373</v>
      </c>
      <c r="B109" s="79">
        <v>2161</v>
      </c>
      <c r="C109" s="62"/>
      <c r="D109" s="62"/>
    </row>
    <row r="110" spans="1:4" x14ac:dyDescent="0.2">
      <c r="A110" s="80" t="s">
        <v>374</v>
      </c>
      <c r="B110" s="81">
        <v>2610</v>
      </c>
      <c r="C110" s="62"/>
      <c r="D110" s="62"/>
    </row>
    <row r="111" spans="1:4" x14ac:dyDescent="0.2">
      <c r="A111" s="80" t="s">
        <v>375</v>
      </c>
      <c r="B111" s="79">
        <v>2910</v>
      </c>
      <c r="C111" s="62"/>
      <c r="D111" s="62"/>
    </row>
    <row r="112" spans="1:4" x14ac:dyDescent="0.2">
      <c r="A112" s="77" t="s">
        <v>150</v>
      </c>
      <c r="B112" s="79">
        <v>3110</v>
      </c>
      <c r="C112" s="62"/>
      <c r="D112" s="62"/>
    </row>
    <row r="113" spans="1:4" x14ac:dyDescent="0.2">
      <c r="A113" s="77" t="s">
        <v>376</v>
      </c>
      <c r="B113" s="81">
        <v>3120</v>
      </c>
      <c r="C113" s="62"/>
      <c r="D113" s="62"/>
    </row>
    <row r="114" spans="1:4" x14ac:dyDescent="0.2">
      <c r="A114" s="77" t="s">
        <v>377</v>
      </c>
      <c r="B114" s="81">
        <v>3130</v>
      </c>
      <c r="C114" s="62"/>
      <c r="D114" s="62"/>
    </row>
    <row r="115" spans="1:4" x14ac:dyDescent="0.2">
      <c r="A115" s="77" t="s">
        <v>154</v>
      </c>
      <c r="B115" s="81">
        <v>3210</v>
      </c>
      <c r="C115" s="62"/>
      <c r="D115" s="62"/>
    </row>
    <row r="116" spans="1:4" x14ac:dyDescent="0.2">
      <c r="A116" s="77" t="s">
        <v>155</v>
      </c>
      <c r="B116" s="81">
        <v>3220</v>
      </c>
      <c r="C116" s="62"/>
      <c r="D116" s="62"/>
    </row>
    <row r="117" spans="1:4" x14ac:dyDescent="0.2">
      <c r="A117" s="77" t="s">
        <v>156</v>
      </c>
      <c r="B117" s="81">
        <v>3230</v>
      </c>
      <c r="C117" s="62"/>
      <c r="D117" s="62"/>
    </row>
    <row r="118" spans="1:4" x14ac:dyDescent="0.2">
      <c r="A118" s="77" t="s">
        <v>157</v>
      </c>
      <c r="B118" s="81">
        <v>3240</v>
      </c>
      <c r="C118" s="62"/>
      <c r="D118" s="62"/>
    </row>
    <row r="119" spans="1:4" x14ac:dyDescent="0.2">
      <c r="A119" s="77" t="s">
        <v>158</v>
      </c>
      <c r="B119" s="81">
        <v>3250</v>
      </c>
      <c r="C119" s="62"/>
      <c r="D119" s="62"/>
    </row>
    <row r="120" spans="1:4" x14ac:dyDescent="0.2">
      <c r="A120" s="77" t="s">
        <v>159</v>
      </c>
      <c r="B120" s="81">
        <v>3260</v>
      </c>
      <c r="C120" s="62"/>
      <c r="D120" s="62"/>
    </row>
    <row r="121" spans="1:4" x14ac:dyDescent="0.2">
      <c r="A121" s="77" t="s">
        <v>161</v>
      </c>
      <c r="B121" s="81">
        <v>3310</v>
      </c>
      <c r="C121" s="62"/>
      <c r="D121" s="62"/>
    </row>
    <row r="122" spans="1:4" x14ac:dyDescent="0.2">
      <c r="A122" s="77" t="s">
        <v>162</v>
      </c>
      <c r="B122" s="81">
        <v>3311</v>
      </c>
      <c r="C122" s="62"/>
      <c r="D122" s="62"/>
    </row>
    <row r="123" spans="1:4" x14ac:dyDescent="0.2">
      <c r="A123" s="74" t="s">
        <v>378</v>
      </c>
      <c r="B123" s="79">
        <v>3312</v>
      </c>
      <c r="C123" s="62"/>
      <c r="D123" s="62"/>
    </row>
    <row r="124" spans="1:4" x14ac:dyDescent="0.2">
      <c r="A124" s="77" t="s">
        <v>163</v>
      </c>
      <c r="B124" s="81">
        <v>3313</v>
      </c>
      <c r="C124" s="62"/>
      <c r="D124" s="62"/>
    </row>
    <row r="125" spans="1:4" x14ac:dyDescent="0.2">
      <c r="A125" s="77" t="s">
        <v>164</v>
      </c>
      <c r="B125" s="81">
        <v>3314</v>
      </c>
      <c r="C125" s="62"/>
      <c r="D125" s="62"/>
    </row>
    <row r="126" spans="1:4" x14ac:dyDescent="0.2">
      <c r="A126" s="77" t="s">
        <v>165</v>
      </c>
      <c r="B126" s="81">
        <v>3320</v>
      </c>
      <c r="C126" s="62"/>
      <c r="D126" s="62"/>
    </row>
    <row r="127" spans="1:4" x14ac:dyDescent="0.2">
      <c r="A127" s="77" t="s">
        <v>166</v>
      </c>
      <c r="B127" s="81">
        <v>3330</v>
      </c>
      <c r="C127" s="62"/>
      <c r="D127" s="62"/>
    </row>
    <row r="128" spans="1:4" x14ac:dyDescent="0.2">
      <c r="A128" s="77" t="s">
        <v>167</v>
      </c>
      <c r="B128" s="81">
        <v>3340</v>
      </c>
      <c r="C128" s="62"/>
      <c r="D128" s="62"/>
    </row>
    <row r="129" spans="1:4" x14ac:dyDescent="0.2">
      <c r="A129" s="77" t="s">
        <v>168</v>
      </c>
      <c r="B129" s="81">
        <v>3350</v>
      </c>
      <c r="C129" s="62"/>
      <c r="D129" s="62"/>
    </row>
    <row r="130" spans="1:4" x14ac:dyDescent="0.2">
      <c r="A130" s="77" t="s">
        <v>169</v>
      </c>
      <c r="B130" s="81">
        <v>3360</v>
      </c>
      <c r="C130" s="62"/>
      <c r="D130" s="62"/>
    </row>
    <row r="131" spans="1:4" x14ac:dyDescent="0.2">
      <c r="A131" s="77" t="s">
        <v>160</v>
      </c>
      <c r="B131" s="81">
        <v>3370</v>
      </c>
      <c r="C131" s="62"/>
      <c r="D131" s="62"/>
    </row>
    <row r="132" spans="1:4" x14ac:dyDescent="0.2">
      <c r="A132" s="82" t="s">
        <v>171</v>
      </c>
      <c r="B132" s="81">
        <v>3380</v>
      </c>
      <c r="C132" s="62"/>
      <c r="D132" s="62"/>
    </row>
    <row r="133" spans="1:4" x14ac:dyDescent="0.2">
      <c r="A133" s="82" t="s">
        <v>379</v>
      </c>
      <c r="B133" s="81">
        <v>3390</v>
      </c>
      <c r="C133" s="62"/>
      <c r="D133" s="62"/>
    </row>
    <row r="134" spans="1:4" x14ac:dyDescent="0.2">
      <c r="A134" s="82" t="s">
        <v>380</v>
      </c>
      <c r="B134" s="81">
        <v>3410</v>
      </c>
      <c r="C134" s="83"/>
      <c r="D134" s="84"/>
    </row>
    <row r="135" spans="1:4" x14ac:dyDescent="0.2">
      <c r="A135" s="82" t="s">
        <v>381</v>
      </c>
      <c r="B135" s="81">
        <v>3420</v>
      </c>
      <c r="C135" s="83"/>
      <c r="D135" s="84"/>
    </row>
    <row r="136" spans="1:4" ht="25.5" x14ac:dyDescent="0.2">
      <c r="A136" s="74" t="s">
        <v>382</v>
      </c>
      <c r="B136" s="79">
        <v>3421</v>
      </c>
      <c r="C136" s="83"/>
      <c r="D136" s="84"/>
    </row>
    <row r="137" spans="1:4" x14ac:dyDescent="0.2">
      <c r="A137" s="82" t="s">
        <v>383</v>
      </c>
      <c r="B137" s="81">
        <v>3430</v>
      </c>
      <c r="C137" s="83"/>
      <c r="D137" s="83"/>
    </row>
    <row r="138" spans="1:4" x14ac:dyDescent="0.2">
      <c r="A138" s="77" t="s">
        <v>384</v>
      </c>
      <c r="B138" s="81">
        <v>3510</v>
      </c>
      <c r="C138" s="83"/>
      <c r="D138" s="83"/>
    </row>
    <row r="139" spans="1:4" x14ac:dyDescent="0.2">
      <c r="A139" s="77" t="s">
        <v>385</v>
      </c>
      <c r="B139" s="81">
        <v>3610</v>
      </c>
      <c r="C139" s="83"/>
      <c r="D139" s="83"/>
    </row>
    <row r="140" spans="1:4" x14ac:dyDescent="0.2">
      <c r="A140" s="329" t="s">
        <v>174</v>
      </c>
      <c r="B140" s="79">
        <v>3710</v>
      </c>
      <c r="C140" s="85"/>
      <c r="D140" s="85"/>
    </row>
    <row r="141" spans="1:4" x14ac:dyDescent="0.2">
      <c r="A141" s="329" t="s">
        <v>175</v>
      </c>
      <c r="B141" s="79">
        <v>3720</v>
      </c>
      <c r="C141" s="85"/>
      <c r="D141" s="320"/>
    </row>
    <row r="142" spans="1:4" x14ac:dyDescent="0.2">
      <c r="A142" s="330" t="s">
        <v>176</v>
      </c>
      <c r="B142" s="79">
        <v>3730</v>
      </c>
      <c r="C142" s="85"/>
      <c r="D142" s="85"/>
    </row>
    <row r="143" spans="1:4" x14ac:dyDescent="0.2">
      <c r="A143" s="74" t="s">
        <v>375</v>
      </c>
      <c r="B143" s="79">
        <v>3910</v>
      </c>
      <c r="C143" s="85"/>
      <c r="D143" s="85"/>
    </row>
    <row r="144" spans="1:4" x14ac:dyDescent="0.2">
      <c r="A144" s="74" t="s">
        <v>386</v>
      </c>
      <c r="B144" s="79">
        <v>4110</v>
      </c>
      <c r="C144" s="85"/>
      <c r="D144" s="87"/>
    </row>
    <row r="145" spans="1:4" x14ac:dyDescent="0.2">
      <c r="A145" s="74" t="s">
        <v>387</v>
      </c>
      <c r="B145" s="79">
        <v>4111</v>
      </c>
      <c r="C145" s="85"/>
      <c r="D145" s="87"/>
    </row>
    <row r="146" spans="1:4" x14ac:dyDescent="0.2">
      <c r="A146" s="74" t="s">
        <v>388</v>
      </c>
      <c r="B146" s="79">
        <v>4210</v>
      </c>
      <c r="C146" s="85"/>
      <c r="D146" s="87"/>
    </row>
    <row r="147" spans="1:4" x14ac:dyDescent="0.2">
      <c r="A147" s="74" t="s">
        <v>389</v>
      </c>
      <c r="B147" s="79">
        <v>4211</v>
      </c>
      <c r="C147" s="85"/>
      <c r="D147" s="87"/>
    </row>
    <row r="148" spans="1:4" x14ac:dyDescent="0.2">
      <c r="A148" s="74" t="s">
        <v>390</v>
      </c>
      <c r="B148" s="79">
        <v>4310</v>
      </c>
      <c r="C148" s="85"/>
      <c r="D148" s="87"/>
    </row>
    <row r="149" spans="1:4" x14ac:dyDescent="0.2">
      <c r="A149" s="74" t="s">
        <v>391</v>
      </c>
      <c r="B149" s="79">
        <v>4311</v>
      </c>
      <c r="C149" s="85"/>
      <c r="D149" s="87"/>
    </row>
    <row r="150" spans="1:4" x14ac:dyDescent="0.2">
      <c r="A150" s="77" t="s">
        <v>5</v>
      </c>
      <c r="B150" s="81">
        <v>4410</v>
      </c>
      <c r="C150" s="83"/>
      <c r="D150" s="84"/>
    </row>
    <row r="151" spans="1:4" x14ac:dyDescent="0.2">
      <c r="A151" s="77" t="s">
        <v>179</v>
      </c>
      <c r="B151" s="81">
        <v>4510</v>
      </c>
      <c r="C151" s="85"/>
      <c r="D151" s="87"/>
    </row>
    <row r="152" spans="1:4" x14ac:dyDescent="0.2">
      <c r="A152" s="77" t="s">
        <v>180</v>
      </c>
      <c r="B152" s="81">
        <v>4610</v>
      </c>
      <c r="C152" s="85"/>
      <c r="D152" s="87"/>
    </row>
    <row r="153" spans="1:4" x14ac:dyDescent="0.2">
      <c r="A153" s="74" t="s">
        <v>392</v>
      </c>
      <c r="B153" s="79">
        <v>4710</v>
      </c>
      <c r="C153" s="85"/>
      <c r="D153" s="87"/>
    </row>
    <row r="154" spans="1:4" x14ac:dyDescent="0.2">
      <c r="A154" s="74" t="s">
        <v>393</v>
      </c>
      <c r="B154" s="79">
        <v>4711</v>
      </c>
      <c r="C154" s="85"/>
      <c r="D154" s="87"/>
    </row>
    <row r="155" spans="1:4" x14ac:dyDescent="0.2">
      <c r="A155" s="74" t="s">
        <v>394</v>
      </c>
      <c r="B155" s="79">
        <v>4712</v>
      </c>
      <c r="C155" s="85"/>
      <c r="D155" s="87"/>
    </row>
    <row r="156" spans="1:4" x14ac:dyDescent="0.2">
      <c r="A156" s="77" t="s">
        <v>7</v>
      </c>
      <c r="B156" s="81">
        <v>4713</v>
      </c>
      <c r="C156" s="85"/>
      <c r="D156" s="87"/>
    </row>
    <row r="157" spans="1:4" x14ac:dyDescent="0.2">
      <c r="A157" s="74" t="s">
        <v>215</v>
      </c>
      <c r="B157" s="79">
        <v>4714</v>
      </c>
      <c r="C157" s="85"/>
      <c r="D157" s="87"/>
    </row>
    <row r="158" spans="1:4" x14ac:dyDescent="0.2">
      <c r="A158" s="77" t="s">
        <v>132</v>
      </c>
      <c r="B158" s="81">
        <v>127001</v>
      </c>
      <c r="C158" s="85"/>
      <c r="D158" s="87"/>
    </row>
    <row r="159" spans="1:4" x14ac:dyDescent="0.2">
      <c r="A159" s="77" t="s">
        <v>170</v>
      </c>
      <c r="B159" s="81">
        <v>332004</v>
      </c>
      <c r="C159" s="85"/>
      <c r="D159" s="87"/>
    </row>
    <row r="160" spans="1:4" x14ac:dyDescent="0.2">
      <c r="A160" s="70" t="s">
        <v>146</v>
      </c>
      <c r="B160" s="71"/>
      <c r="C160" s="88">
        <f>(C9+C10+C11++C12+C13+C14+C15+C16+C17+C18+C19+C20+C21+C22+C23+C24+C25+C26+C27+C28+C29+C30-C31+C32-C33+C34-C35+C36-C37+C38-C39+C40-C41+C42+C43+C44+C45+C46+C47+C48+C49+C50+C51+C52+C53+C54+C55+C56-C57+C58-C59+C60+C61+C62-C63+C64+C65+C66+C67+C68+C69+C70+C71+C72+C73+C74+C75+C76+C77+C78+C79+C80+C81-C82+C83-C84+C85-C86+C87-C88+C89-C90+C91-C92+C93-C94+C95-C96+C97+C98-C99+C100-C101+C102-C103+C104-C105+C106-C107+C108-C109+C110+C111+C158)</f>
        <v>0</v>
      </c>
      <c r="D160" s="88">
        <f>(D9+D10+D11++D12+D13+D14+D15+D16+D17+D18+D19+D20+D21+D22+D23+D24+D25+D26+D27+D28+D29+D30-D31+D32-D33+D34-D35+D36-D37+D38-D39+D40-D41+D42+D43+D44+D45+D46+D47+D48+D49+D50+D51+D52+D53+D54+D55+D56-D57+D58-D59+D60+D61+D62-D63+D64+D65+D66+D67+D68+D69+D70+D71+D72+D73+D74+D75+D76+D77+D78+D79+D80+D81-D82+D83-D84+D85-D86+D87-D88+D89-D90+D91-D92+D93-D94+D95-D96+D97+D98-D99+D100-D101+D102-D103+D104-D105+D106-D107+D108-D109+D110+D111+D158)</f>
        <v>0</v>
      </c>
    </row>
    <row r="161" spans="1:4" x14ac:dyDescent="0.2">
      <c r="A161" s="70" t="s">
        <v>395</v>
      </c>
      <c r="B161" s="71"/>
      <c r="C161" s="89">
        <f>+C112+C113+C114+C115+C116+C117+C118+C119+C120+C121+C122+C123+C124+C125+C126+C127+C128+C129+C130+C131+C132+C133+C134+C135+C136+C137+C138+C139+C143+C144+C145+C146+C147+C148+C149+C150+C151+C152+C153+C154+C155+C156+C157+C159+C142+C141+C140</f>
        <v>0</v>
      </c>
      <c r="D161" s="89">
        <f>+D112+D113+D114+D115+D116+D117+D118+D119+D120+D121+D122+D123+D124+D125+D126+D127+D128+D129+D130+D131+D132+D133+D134+D135+D136+D137+D138+D139+D143+D144+D145+D146+D147+D148+D149+D150+D151+D152+D153+D154+D155+D156+D157+D159+D142+D141+D140</f>
        <v>0</v>
      </c>
    </row>
    <row r="162" spans="1:4" x14ac:dyDescent="0.2">
      <c r="A162" s="90"/>
      <c r="B162" s="91"/>
      <c r="C162" s="92" t="str">
        <f>IF(C160=C161,"","ТЭНЦЛИЙН ДҮН ЗӨРҮҮТЭЙ БАЙНА:")</f>
        <v/>
      </c>
      <c r="D162" s="92" t="str">
        <f>IF(D160=D161,"","ТЭНЦЛИЙН ДҮН ЗӨРҮҮТЭЙ БАЙНА:")</f>
        <v/>
      </c>
    </row>
    <row r="163" spans="1:4" x14ac:dyDescent="0.2">
      <c r="A163" s="90"/>
      <c r="B163" s="92"/>
      <c r="C163" s="93">
        <f>+C160-C161</f>
        <v>0</v>
      </c>
      <c r="D163" s="93">
        <f>+D160-D161</f>
        <v>0</v>
      </c>
    </row>
    <row r="164" spans="1:4" x14ac:dyDescent="0.2">
      <c r="A164" s="6" t="s">
        <v>398</v>
      </c>
      <c r="B164" s="259"/>
      <c r="C164" s="8"/>
      <c r="D164" s="8"/>
    </row>
    <row r="165" spans="1:4" x14ac:dyDescent="0.2">
      <c r="A165" s="9"/>
      <c r="B165" s="259"/>
      <c r="C165" s="8"/>
      <c r="D165" s="8"/>
    </row>
    <row r="166" spans="1:4" x14ac:dyDescent="0.2">
      <c r="A166" s="9" t="s">
        <v>399</v>
      </c>
      <c r="B166" s="259"/>
      <c r="C166" s="8"/>
      <c r="D166" s="8"/>
    </row>
    <row r="167" spans="1:4" x14ac:dyDescent="0.2">
      <c r="A167" s="9"/>
      <c r="B167" s="259"/>
      <c r="C167" s="8"/>
      <c r="D167" s="8"/>
    </row>
    <row r="168" spans="1:4" x14ac:dyDescent="0.2">
      <c r="A168" s="10" t="s">
        <v>400</v>
      </c>
      <c r="B168" s="479" t="s">
        <v>401</v>
      </c>
      <c r="C168" s="479"/>
      <c r="D168" s="8" t="s">
        <v>402</v>
      </c>
    </row>
    <row r="169" spans="1:4" x14ac:dyDescent="0.2">
      <c r="A169" s="9"/>
      <c r="B169" s="479"/>
      <c r="C169" s="479"/>
      <c r="D169" s="8"/>
    </row>
    <row r="170" spans="1:4" x14ac:dyDescent="0.2">
      <c r="A170" s="10" t="s">
        <v>403</v>
      </c>
      <c r="B170" s="479" t="s">
        <v>404</v>
      </c>
      <c r="C170" s="479"/>
      <c r="D170" s="8" t="s">
        <v>405</v>
      </c>
    </row>
    <row r="171" spans="1:4" x14ac:dyDescent="0.2">
      <c r="A171" s="9"/>
      <c r="B171" s="479"/>
      <c r="C171" s="479"/>
      <c r="D171" s="8"/>
    </row>
    <row r="172" spans="1:4" x14ac:dyDescent="0.2">
      <c r="A172" s="10" t="s">
        <v>406</v>
      </c>
      <c r="B172" s="479" t="s">
        <v>401</v>
      </c>
      <c r="C172" s="479"/>
      <c r="D172" s="8" t="s">
        <v>405</v>
      </c>
    </row>
    <row r="173" spans="1:4" x14ac:dyDescent="0.2">
      <c r="A173" s="9"/>
      <c r="B173" s="479"/>
      <c r="C173" s="479"/>
      <c r="D173" s="8"/>
    </row>
  </sheetData>
  <sheetProtection password="CA9F" sheet="1" objects="1" scenarios="1"/>
  <mergeCells count="9">
    <mergeCell ref="B170:C170"/>
    <mergeCell ref="B171:C171"/>
    <mergeCell ref="B172:C172"/>
    <mergeCell ref="B173:C173"/>
    <mergeCell ref="A3:D3"/>
    <mergeCell ref="C5:D5"/>
    <mergeCell ref="B168:C168"/>
    <mergeCell ref="B169:C169"/>
    <mergeCell ref="A5:B5"/>
  </mergeCells>
  <dataValidations count="2">
    <dataValidation type="decimal" allowBlank="1" showInputMessage="1" showErrorMessage="1" sqref="C9:C159 D9:D140 D142:D159" xr:uid="{01750C6B-2EC8-4047-A7BA-6FC0A62925E5}">
      <formula1>0</formula1>
      <formula2>1E+39</formula2>
    </dataValidation>
    <dataValidation type="whole" allowBlank="1" showInputMessage="1" showErrorMessage="1" sqref="A6 C6:D6 B9:B161 B6:B7" xr:uid="{641F2FBC-249D-43BF-81F2-E9540520DC30}">
      <formula1>1</formula1>
      <formula2>100000000000</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i.04103</vt:lpstr>
      <vt:lpstr>i.04104</vt:lpstr>
      <vt:lpstr>i.04105</vt:lpstr>
      <vt:lpstr>i.04106</vt:lpstr>
      <vt:lpstr>i.04116</vt:lpstr>
      <vt:lpstr>i.04117</vt:lpstr>
      <vt:lpstr>i.04118a</vt:lpstr>
      <vt:lpstr>i.04118b</vt:lpstr>
      <vt:lpstr>i.04119a</vt:lpstr>
      <vt:lpstr>i.04119</vt:lpstr>
      <vt:lpstr>i.04120a</vt:lpstr>
      <vt:lpstr>i.04120</vt:lpstr>
      <vt:lpstr>i.04121</vt:lpstr>
      <vt:lpstr>i.04122</vt:lpstr>
      <vt:lpstr>i.04123</vt:lpstr>
      <vt:lpstr>Д5-В</vt:lpstr>
      <vt:lpstr>i.04125</vt:lpstr>
      <vt:lpstr>i.04126</vt:lpstr>
      <vt:lpstr>i.04127</vt:lpstr>
      <vt:lpstr>i.04128</vt:lpstr>
      <vt:lpstr>i.04129</vt:lpstr>
      <vt:lpstr>i.04144</vt:lpstr>
      <vt:lpstr>i.04146</vt:lpstr>
      <vt:lpstr>i.04149</vt:lpstr>
      <vt:lpstr>i.04149a</vt:lpstr>
      <vt:lpstr>i.04149b</vt:lpstr>
      <vt:lpstr>i04149c</vt:lpstr>
      <vt:lpstr>i.04149d</vt:lpstr>
      <vt:lpstr>i.04149e</vt:lpstr>
      <vt:lpstr>i.04152</vt:lpstr>
      <vt:lpstr>i.04153a</vt:lpstr>
      <vt:lpstr>i.04154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WIN-IT83A5RRLDP$</dc:creator>
  <dc:description/>
  <cp:lastModifiedBy>Bilguun_ch</cp:lastModifiedBy>
  <cp:revision>1</cp:revision>
  <dcterms:created xsi:type="dcterms:W3CDTF">2020-09-20T14:38:41Z</dcterms:created>
  <dcterms:modified xsi:type="dcterms:W3CDTF">2021-04-19T02:19:14Z</dcterms:modified>
  <dc:language>en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Licensed to the Apache Software Foundation (ASF) under one 
or more contributor license agreements.  See the NOTICE file 
distributed with this work for additional information 
regarding copyright ownership.  The ASF licenses this file 
to you under the A</vt:lpwstr>
  </property>
</Properties>
</file>