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9B6F166E-E6C9-4033-8608-B3963094EB5E}" xr6:coauthVersionLast="40" xr6:coauthVersionMax="46" xr10:uidLastSave="{00000000-0000-0000-0000-000000000000}"/>
  <bookViews>
    <workbookView xWindow="0" yWindow="0" windowWidth="28800" windowHeight="12225" activeTab="2" xr2:uid="{00000000-000D-0000-FFFF-FFFF00000000}"/>
  </bookViews>
  <sheets>
    <sheet name="Instruction" sheetId="1" r:id="rId1"/>
    <sheet name="Асуулга" sheetId="3" r:id="rId2"/>
    <sheet name="Sheet2" sheetId="4" r:id="rId3"/>
  </sheets>
  <externalReferences>
    <externalReference r:id="rId4"/>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4" l="1"/>
  <c r="R7" i="4"/>
  <c r="P18" i="4" l="1"/>
  <c r="I80" i="3"/>
  <c r="I81" i="3"/>
  <c r="I82" i="3"/>
  <c r="I83" i="3"/>
  <c r="I84" i="3"/>
  <c r="I85" i="3"/>
  <c r="I86" i="3"/>
  <c r="I87" i="3"/>
  <c r="I88" i="3"/>
  <c r="I89" i="3"/>
  <c r="I90" i="3"/>
  <c r="I91" i="3"/>
  <c r="D28" i="4"/>
  <c r="O18" i="4"/>
  <c r="I25" i="3"/>
  <c r="I26" i="3"/>
  <c r="I27" i="3"/>
  <c r="I28" i="3"/>
  <c r="I29" i="3"/>
  <c r="I30" i="3"/>
  <c r="I31" i="3"/>
  <c r="I32" i="3"/>
  <c r="I33" i="3"/>
  <c r="I34" i="3"/>
  <c r="I35" i="3"/>
  <c r="I36" i="3"/>
  <c r="I37" i="3"/>
  <c r="I38" i="3"/>
  <c r="D23" i="4"/>
  <c r="F24" i="4"/>
  <c r="B28" i="4"/>
  <c r="I66" i="3"/>
  <c r="D26" i="4"/>
  <c r="O16" i="4"/>
  <c r="I55" i="3"/>
  <c r="I56" i="3"/>
  <c r="I57" i="3"/>
  <c r="I58" i="3"/>
  <c r="I59" i="3"/>
  <c r="I60" i="3"/>
  <c r="D25" i="4"/>
  <c r="O15" i="4"/>
  <c r="I42" i="3"/>
  <c r="I43" i="3"/>
  <c r="I44" i="3"/>
  <c r="I45" i="3"/>
  <c r="I46" i="3"/>
  <c r="I47" i="3"/>
  <c r="I48" i="3"/>
  <c r="I49" i="3"/>
  <c r="I50" i="3"/>
  <c r="I51" i="3"/>
  <c r="I52" i="3"/>
  <c r="D24" i="4"/>
  <c r="O14" i="4"/>
  <c r="I39" i="3"/>
  <c r="I40" i="3"/>
  <c r="D27" i="4"/>
  <c r="O13" i="4"/>
  <c r="G19" i="3"/>
  <c r="D21" i="4"/>
  <c r="F22" i="4"/>
  <c r="D20" i="4"/>
  <c r="O10" i="4"/>
  <c r="G17" i="3"/>
  <c r="D19" i="4"/>
  <c r="G16" i="3"/>
  <c r="D18" i="4"/>
  <c r="F19" i="4"/>
  <c r="G19" i="4"/>
  <c r="G12" i="3"/>
  <c r="D14" i="4"/>
  <c r="G13" i="3"/>
  <c r="D15" i="4"/>
  <c r="G14" i="3"/>
  <c r="D16" i="4"/>
  <c r="G11" i="3"/>
  <c r="D13" i="4"/>
  <c r="G7" i="3"/>
  <c r="D8" i="4"/>
  <c r="G8" i="3"/>
  <c r="D9" i="4"/>
  <c r="G9" i="3"/>
  <c r="D10" i="4"/>
  <c r="G6" i="3"/>
  <c r="D7" i="4"/>
  <c r="G26" i="3"/>
  <c r="G27" i="3"/>
  <c r="G28" i="3"/>
  <c r="G29" i="3"/>
  <c r="G30" i="3"/>
  <c r="G31" i="3"/>
  <c r="G32" i="3"/>
  <c r="G33" i="3"/>
  <c r="G34" i="3"/>
  <c r="G35" i="3"/>
  <c r="G36" i="3"/>
  <c r="G37" i="3"/>
  <c r="G38" i="3"/>
  <c r="G39" i="3"/>
  <c r="G40" i="3"/>
  <c r="G42" i="3"/>
  <c r="G43" i="3"/>
  <c r="G44" i="3"/>
  <c r="G45" i="3"/>
  <c r="G46" i="3"/>
  <c r="G47" i="3"/>
  <c r="G48" i="3"/>
  <c r="G49" i="3"/>
  <c r="G50" i="3"/>
  <c r="G51" i="3"/>
  <c r="G52" i="3"/>
  <c r="G54" i="3"/>
  <c r="G55" i="3"/>
  <c r="G56" i="3"/>
  <c r="G57" i="3"/>
  <c r="G58" i="3"/>
  <c r="G59" i="3"/>
  <c r="G60" i="3"/>
  <c r="G62" i="3"/>
  <c r="G63" i="3"/>
  <c r="G64" i="3"/>
  <c r="G65" i="3"/>
  <c r="G66" i="3"/>
  <c r="G67" i="3"/>
  <c r="G68" i="3"/>
  <c r="G69" i="3"/>
  <c r="G70" i="3"/>
  <c r="G71" i="3"/>
  <c r="G72" i="3"/>
  <c r="G74" i="3"/>
  <c r="G75" i="3"/>
  <c r="G76" i="3"/>
  <c r="G77" i="3"/>
  <c r="G78" i="3"/>
  <c r="G80" i="3"/>
  <c r="G81" i="3"/>
  <c r="G82" i="3"/>
  <c r="G83" i="3"/>
  <c r="G84" i="3"/>
  <c r="G85" i="3"/>
  <c r="G86" i="3"/>
  <c r="G87" i="3"/>
  <c r="G88" i="3"/>
  <c r="G89" i="3"/>
  <c r="G90" i="3"/>
  <c r="G91" i="3"/>
  <c r="G25" i="3"/>
  <c r="W18" i="4"/>
  <c r="W17" i="4"/>
  <c r="P17" i="4"/>
  <c r="O17" i="4"/>
  <c r="P16" i="4"/>
  <c r="P15" i="4"/>
  <c r="P14" i="4"/>
  <c r="P13" i="4"/>
  <c r="Q7" i="4"/>
  <c r="C3" i="4"/>
  <c r="B3" i="4"/>
  <c r="F14" i="4"/>
  <c r="D12" i="4"/>
  <c r="O8" i="4"/>
  <c r="F7" i="4"/>
  <c r="G7" i="4"/>
  <c r="D17" i="4"/>
  <c r="O9" i="4"/>
  <c r="F19" i="3"/>
  <c r="F18" i="3"/>
  <c r="F17" i="3"/>
  <c r="F16" i="3"/>
  <c r="F14" i="3"/>
  <c r="F13" i="3"/>
  <c r="F12" i="3"/>
  <c r="F11" i="3"/>
  <c r="F9" i="3"/>
  <c r="F8" i="3"/>
  <c r="F7" i="3"/>
  <c r="F6" i="3"/>
  <c r="F4" i="3"/>
  <c r="I78" i="3"/>
  <c r="I77" i="3"/>
  <c r="I76" i="3"/>
  <c r="I75" i="3"/>
  <c r="I74" i="3"/>
  <c r="I72" i="3"/>
  <c r="I71" i="3"/>
  <c r="I70" i="3"/>
  <c r="I69" i="3"/>
  <c r="I68" i="3"/>
  <c r="I65" i="3"/>
  <c r="I64" i="3"/>
  <c r="I63" i="3"/>
  <c r="I62" i="3"/>
  <c r="I54" i="3"/>
  <c r="D11" i="4"/>
  <c r="O7" i="4"/>
  <c r="G14" i="4"/>
  <c r="O6" i="4"/>
  <c r="V17" i="4"/>
  <c r="R21" i="4"/>
  <c r="R27" i="4"/>
  <c r="D6" i="4"/>
  <c r="O12" i="4"/>
  <c r="G24" i="4"/>
</calcChain>
</file>

<file path=xl/sharedStrings.xml><?xml version="1.0" encoding="utf-8"?>
<sst xmlns="http://schemas.openxmlformats.org/spreadsheetml/2006/main" count="492" uniqueCount="455">
  <si>
    <t>ЕРӨНХИЙ АСУУЛГА</t>
  </si>
  <si>
    <t>ОООО/СС/ӨӨӨ</t>
  </si>
  <si>
    <t>№</t>
  </si>
  <si>
    <t>АСУУЛГА</t>
  </si>
  <si>
    <t>ХАРИУЛТ</t>
  </si>
  <si>
    <t xml:space="preserve"> Овог нэр</t>
  </si>
  <si>
    <t>I. Бүтцийн эрсдэл</t>
  </si>
  <si>
    <t>Мэдээлэх үүрэгтэй этгээдийн төрөл</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</si>
  <si>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</si>
  <si>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</si>
  <si>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</si>
  <si>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</si>
  <si>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</si>
  <si>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</si>
  <si>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</si>
  <si>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Харилцагч танай байгууллагаас үйлчилгээ авахдаа хэн нэгнийг төлөөлж үйлчилгээ авч байсан уу?</t>
  </si>
  <si>
    <t>III. Гүйлгээний эрсдэл</t>
  </si>
  <si>
    <t>IV. Хүргэх сувгийн эрсдэл</t>
  </si>
  <si>
    <t>Бэлэн мөнгөөр гүйлгээ хийдэг үү?</t>
  </si>
  <si>
    <t>1 удаагийн бэлэн мөнгөөр хамгийн өндөр хийгдсэн гүйлгээний дүнг оруулна уу?</t>
  </si>
  <si>
    <t xml:space="preserve">Танай  үйлчилгээг зайнаас,бичиг баримт тулгахгүй, бүртгэл хөтлөхгүйгээр (харилцагчийг таньж мэдэхгүйгээр) авах боломжтой юу? </t>
  </si>
  <si>
    <t>Хувь хүний үйл ажиллагаа</t>
  </si>
  <si>
    <t>Хуулийн этгээд</t>
  </si>
  <si>
    <t xml:space="preserve">5 аас их </t>
  </si>
  <si>
    <t>3-5 хооронд</t>
  </si>
  <si>
    <t>1-3 хооронд</t>
  </si>
  <si>
    <t>1 жил хүртэл</t>
  </si>
  <si>
    <t>1-5 жил хүртэл</t>
  </si>
  <si>
    <t>5-аас их</t>
  </si>
  <si>
    <t>Үгүй</t>
  </si>
  <si>
    <t>Тийм, Гадаадад</t>
  </si>
  <si>
    <t>Тийм, Монголд</t>
  </si>
  <si>
    <t>II. ЧАНАРЫН ҮНЭЛГЭЭ</t>
  </si>
  <si>
    <t>Асуулга</t>
  </si>
  <si>
    <t>Хариулт</t>
  </si>
  <si>
    <t>I. Корпорацийн засаглал болон ТУЗ-ийн үүрэг</t>
  </si>
  <si>
    <t xml:space="preserve">МУТС-тэй тэмцэх өөрийн дүрэм, журамтай </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</si>
  <si>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</si>
  <si>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</si>
  <si>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</si>
  <si>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</si>
  <si>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</si>
  <si>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</si>
  <si>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</si>
  <si>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</si>
  <si>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</si>
  <si>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</si>
  <si>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</si>
  <si>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</si>
  <si>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</si>
  <si>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</si>
  <si>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</si>
  <si>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</si>
  <si>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</si>
  <si>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</si>
  <si>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</si>
  <si>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</si>
  <si>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</si>
  <si>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</si>
  <si>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</si>
  <si>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</si>
  <si>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</si>
  <si>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</si>
  <si>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</si>
  <si>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</si>
  <si>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</si>
  <si>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</si>
  <si>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</si>
  <si>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</si>
  <si>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</si>
  <si>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</si>
  <si>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</si>
  <si>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</si>
  <si>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</si>
  <si>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</si>
  <si>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</si>
  <si>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</si>
  <si>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</si>
  <si>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</si>
  <si>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</si>
  <si>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</si>
  <si>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</si>
  <si>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</si>
  <si>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</si>
  <si>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</si>
  <si>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</si>
  <si>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</si>
  <si>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</si>
  <si>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</si>
  <si>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</si>
  <si>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</si>
  <si>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</si>
  <si>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</si>
  <si>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</si>
  <si>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</si>
  <si>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</si>
  <si>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</si>
  <si>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</si>
  <si>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</si>
  <si>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</si>
  <si>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</si>
  <si>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</si>
  <si>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</si>
  <si>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</si>
  <si>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</si>
  <si>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</si>
  <si>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</si>
  <si>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</si>
  <si>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</si>
  <si>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</si>
  <si>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</si>
  <si>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</si>
  <si>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</si>
  <si>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</si>
  <si>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</si>
  <si>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</si>
  <si>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</si>
  <si>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</si>
  <si>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</si>
  <si>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</si>
  <si>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</si>
  <si>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</si>
  <si>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</si>
  <si>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</si>
  <si>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</si>
  <si>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</si>
  <si>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</si>
  <si>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</si>
  <si>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</si>
  <si>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</si>
  <si>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</si>
  <si>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</si>
  <si>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</si>
  <si>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</si>
  <si>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</si>
  <si>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</si>
  <si>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</si>
  <si>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</si>
  <si>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</si>
  <si>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</si>
  <si>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</si>
  <si>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</si>
  <si>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</si>
  <si>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</si>
  <si>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</si>
  <si>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</si>
  <si>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</si>
  <si>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</si>
  <si>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</si>
  <si>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</si>
  <si>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</si>
  <si>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</si>
  <si>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</si>
  <si>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</si>
  <si>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</si>
  <si>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</si>
  <si>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</si>
  <si>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</si>
  <si>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</si>
  <si>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</si>
  <si>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</si>
  <si>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</si>
  <si>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</si>
  <si>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</si>
  <si>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</si>
  <si>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</si>
  <si>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</si>
  <si>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</si>
  <si>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</si>
  <si>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</si>
  <si>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</si>
  <si>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</si>
  <si>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</si>
  <si>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</si>
  <si>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</si>
  <si>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</si>
  <si>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</si>
  <si>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</si>
  <si>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</si>
  <si>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</si>
  <si>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</si>
  <si>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</si>
  <si>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</si>
  <si>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</si>
  <si>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</si>
  <si>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</si>
  <si>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</si>
  <si>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</si>
  <si>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</si>
  <si>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</si>
  <si>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</si>
  <si>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</si>
  <si>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</si>
  <si>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</si>
  <si>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</si>
  <si>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</si>
  <si>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</si>
  <si>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</si>
  <si>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</si>
  <si>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</si>
  <si>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</si>
  <si>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</si>
  <si>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</si>
  <si>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</si>
  <si>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</si>
  <si>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</si>
  <si>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</si>
  <si>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</si>
  <si>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</si>
  <si>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</si>
  <si>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</si>
  <si>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</si>
  <si>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</si>
  <si>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</si>
  <si>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</si>
  <si>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</si>
  <si>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</si>
  <si>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</si>
  <si>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</si>
  <si>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</si>
  <si>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</si>
  <si>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</si>
  <si>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</si>
  <si>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</si>
  <si>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</si>
  <si>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</si>
  <si>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</si>
  <si>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</si>
  <si>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</si>
  <si>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</si>
  <si>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</si>
  <si>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</si>
  <si>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</si>
  <si>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</si>
  <si>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</si>
  <si>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</si>
  <si>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</si>
  <si>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</si>
  <si>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</si>
  <si>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</si>
  <si>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</si>
  <si>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</si>
  <si>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</si>
  <si>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</si>
  <si>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</si>
  <si>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</si>
  <si>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</si>
  <si>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</si>
  <si>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</si>
  <si>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</si>
  <si>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</si>
  <si>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</si>
  <si>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</si>
  <si>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</si>
  <si>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</si>
  <si>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</si>
  <si>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</si>
  <si>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</si>
  <si>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</si>
  <si>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</si>
  <si>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</si>
  <si>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</si>
  <si>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</si>
  <si>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</si>
  <si>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</si>
  <si>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</si>
  <si>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</si>
  <si>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</si>
  <si>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</si>
  <si>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</si>
  <si>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</si>
  <si>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</si>
  <si>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</si>
  <si>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</si>
  <si>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</si>
  <si>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</si>
  <si>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</si>
  <si>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</si>
  <si>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</si>
  <si>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</si>
  <si>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</si>
  <si>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</si>
  <si>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</si>
  <si>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</si>
  <si>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</si>
  <si>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</si>
  <si>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</si>
  <si>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</si>
  <si>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</si>
  <si>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</si>
  <si>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</si>
  <si>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</si>
  <si>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</si>
  <si>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</si>
  <si>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</si>
  <si>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</si>
  <si>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</si>
  <si>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</si>
  <si>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</si>
  <si>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</si>
  <si>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</si>
  <si>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</si>
  <si>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</si>
  <si>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</si>
  <si>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</si>
  <si>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</si>
  <si>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</si>
  <si>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</si>
  <si>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</si>
  <si>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</si>
  <si>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</si>
  <si>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</si>
  <si>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</si>
  <si>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</si>
  <si>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</si>
  <si>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</si>
  <si>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</si>
  <si>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</si>
  <si>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</si>
  <si>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</si>
  <si>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</si>
  <si>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</si>
  <si>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</si>
  <si>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</si>
  <si>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</si>
  <si>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</si>
  <si>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</si>
  <si>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</si>
  <si>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</si>
  <si>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</si>
  <si>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</si>
  <si>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</si>
  <si>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</si>
  <si>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</si>
  <si>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</si>
  <si>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</si>
  <si>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</si>
  <si>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</si>
  <si>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</si>
  <si>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</si>
  <si>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</si>
  <si>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</si>
  <si>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</si>
  <si>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</si>
  <si>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</si>
  <si>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</si>
  <si>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</si>
  <si>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</si>
  <si>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</si>
  <si>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</si>
  <si>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</si>
  <si>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</si>
  <si>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</si>
  <si>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</si>
  <si>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</si>
  <si>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</si>
  <si>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</si>
  <si>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</si>
  <si>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</si>
  <si>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</si>
  <si>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</si>
  <si>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</si>
  <si>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</si>
  <si>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</si>
  <si>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</si>
  <si>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</si>
  <si>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</si>
  <si>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</si>
  <si>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</si>
  <si>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</si>
  <si>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</si>
  <si>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</si>
  <si>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</si>
  <si>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</si>
  <si>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</si>
  <si>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</si>
  <si>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</si>
  <si>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</si>
  <si>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</si>
  <si>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</si>
  <si>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</si>
  <si>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</si>
  <si>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</si>
  <si>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</si>
  <si>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</si>
  <si>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</si>
  <si>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</si>
  <si>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</si>
  <si>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</si>
  <si>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</si>
  <si>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</si>
  <si>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1, 2 эсвэл 1, 3 эсвэл 2, 3</t>
  </si>
  <si>
    <t xml:space="preserve">Тийм </t>
  </si>
  <si>
    <t xml:space="preserve">Үгүй </t>
  </si>
  <si>
    <t>Тийм</t>
  </si>
  <si>
    <t xml:space="preserve">Хэрэглэгчийн гүйлгээг илрүүлэх, шинжлэх, хянах, систем/тогтолцоо байгаа юу? </t>
  </si>
  <si>
    <t>Танай үйл ажиллагаанд гэмт хэрэгт холбогдуулан шалгагдаж байсан, эсхүл ял шийтгэл эдэлж байсан ажилтан байдаг эсэх?</t>
  </si>
  <si>
    <t>Уг дүрэм, журмыг шинэчлэхдээ ажилтнуудад танилцуулдаг уу? Ямар байдлаар танилцуулдаг вэ?</t>
  </si>
  <si>
    <t>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</si>
  <si>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Та өөрийн үйл ажиллагаанд МУТС эрсдэлийн үнэлгээ хийдэг үү? Хэрэв тийм бол үнэлгээний хамрах хүрээ, давтамж ямар байдаг вэ? Үнэлгээг хэрхэн хийдэг вэ?</t>
  </si>
  <si>
    <t>Та МУТС эрсдэлийн ангиллын системтэй юу? Хэрэв тийм бол уг системийн талаар мэдээлэл өгнө үү.</t>
  </si>
  <si>
    <t>Сэжигтэй үйл ажиллагааг илрүүлж, мэдээлэх дотоод системтэй юу? Хэрэв тийм бол гар ажиллагаатай юу, автоматжуулсан уу?</t>
  </si>
  <si>
    <t>Та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</si>
  <si>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</si>
  <si>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</si>
  <si>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</si>
  <si>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</si>
  <si>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</si>
  <si>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</si>
  <si>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</si>
  <si>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</si>
  <si>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</si>
  <si>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</si>
  <si>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</si>
  <si>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</si>
  <si>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</si>
  <si>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</si>
  <si>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</si>
  <si>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</si>
  <si>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</si>
  <si>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</si>
  <si>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</si>
  <si>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</si>
  <si>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</si>
  <si>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</si>
  <si>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Харилцагчдийн төрөл</t>
  </si>
  <si>
    <t>Компанийн засаглал</t>
  </si>
  <si>
    <t>МУТС-тэй тэмцэх чиглэлээр хэрэгжүүлж буй арга хэмжээ</t>
  </si>
  <si>
    <t>Эрсдэлийн менежмент</t>
  </si>
  <si>
    <t>Сургалт, хүний нөөц</t>
  </si>
  <si>
    <t>Бэлэн мөнгөөр үйлчилгээ/хөлс/гүйлгээ хийдэг үү?</t>
  </si>
  <si>
    <t>Бэлэн мөнгөөр хамгийн өндөр хийгдсэн үйлчилгээ/хөлс/гүйлгээний дүнг оруулна уу?</t>
  </si>
  <si>
    <t>НИЙТ ОНОО</t>
  </si>
  <si>
    <t>Танай байгууллагын үйлчилгээг зайнаас, огт танихгүй хүн авах боломжтой юу?</t>
  </si>
  <si>
    <t>ЭРСДЭЛИЙН ТҮВШИН</t>
  </si>
  <si>
    <t>ҮНЭТ МЕТАЛЛ, ҮНЭТ ЧУЛУУ ТЭДГЭЭРЭЭР ХИЙСЭН ЭДЛЭЛИЙН АРИЛЖААА ЭРХЛЭГЧ ХУВЬ ХҮН, МЭДЭЭЛЭХ ҮҮРЭГТЭЙ ЭТГЭЭДИЙН МӨНГӨ УГААХ БОЛОН ТЕРРОРИЗМЫГ САНХҮҮЖҮҮЛЭХТЭЙ ТЭМЦЭХ ҮЙЛ АЖИЛЛАГААНЫ ТООН БОЛОН ЧАНАРЫН ӨГӨГДӨЛ ЦУГЛУУЛАХ МАЯГТ</t>
  </si>
  <si>
    <t>V. Сургалт, хүний нөөц</t>
  </si>
  <si>
    <t>VI. Тайлагнал ба тэмдэглэл</t>
  </si>
  <si>
    <t>Дотоод хяналт</t>
  </si>
  <si>
    <t>Сургалт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</si>
  <si>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</si>
  <si>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</si>
  <si>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</si>
  <si>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</si>
  <si>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</si>
  <si>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</si>
  <si>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</si>
  <si>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</si>
  <si>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</si>
  <si>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</si>
  <si>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</si>
  <si>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</si>
  <si>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</si>
  <si>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МУТС-тэй тэмцэх зорилготой дүрэм, журамтай юу?</t>
  </si>
  <si>
    <t xml:space="preserve">Харилцагчийг танихтай холбоотой дүрэм, журам байгаа юу?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</si>
</sst>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sz val="11"/>
      <color theme="0"/>
      <name val="Calibri"/>
      <family val="2"/>
      <scheme val="minor"/>
    </font>
    <font>
      <b/>
      <sz val="12"/>
      <color theme="1"/>
      <name val="Times New Roman"/>
      <family val="1"/>
    </font>
    <font>
      <sz val="11"/>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sz val="11"/>
      <color rgb="FFFF0000"/>
      <name val="Times New Roman"/>
      <family val="1"/>
    </font>
    <font>
      <sz val="11"/>
      <name val="Times New Roman"/>
      <family val="1"/>
    </font>
    <font>
      <sz val="11"/>
      <color theme="1" tint="4.9989318521683403E-2"/>
      <name val="Times New Roman"/>
      <family val="1"/>
    </font>
    <font>
      <sz val="11"/>
      <color theme="0"/>
      <name val="Times New Roman"/>
      <family val="1"/>
    </font>
    <font>
      <sz val="8"/>
      <color theme="1"/>
      <name val="Times New Roman"/>
      <family val="1"/>
    </font>
    <font>
      <sz val="7"/>
      <color theme="1"/>
      <name val="Times New Roman"/>
      <family val="1"/>
    </font>
    <font>
      <sz val="11"/>
      <color theme="1"/>
      <name val="Wingdings"/>
      <charset val="2"/>
    </font>
    <font>
      <sz val="10"/>
      <name val="Times New Roman"/>
      <family val="1"/>
    </font>
    <font>
      <sz val="11"/>
      <name val="Calibri"/>
      <family val="2"/>
      <scheme val="minor"/>
    </font>
    <font>
      <sz val="12"/>
      <color theme="0"/>
      <name val="Times New Roman"/>
      <family val="1"/>
    </font>
    <font>
      <i/>
      <sz val="11"/>
      <color theme="0"/>
      <name val="Times New Roman"/>
      <family val="1"/>
    </font>
    <font>
      <sz val="11"/>
      <color theme="1"/>
      <name val="Calibri"/>
      <family val="2"/>
      <scheme val="minor"/>
    </font>
    <font>
      <b/>
      <sz val="11"/>
      <name val="Calibri"/>
      <family val="2"/>
      <scheme val="minor"/>
    </font>
    <font>
      <sz val="10"/>
      <color theme="1"/>
      <name val="Times New Roman"/>
      <family val="1"/>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22" fillId="0" borderId="0" applyFont="0" applyFill="0" applyBorder="0" applyAlignment="0" applyProtection="0"/>
  </cellStyleXfs>
  <cellXfs count="183">
    <xf numFmtId="0" fontId="0" fillId="0" borderId="0" xfId="0"/>
    <xf numFmtId="0" fontId="3" fillId="2" borderId="0" xfId="0" applyFont="1" applyFill="1"/>
    <xf numFmtId="0" fontId="2"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0" fontId="14"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xf numFmtId="0" fontId="13" fillId="2" borderId="0" xfId="0" applyFont="1" applyFill="1"/>
    <xf numFmtId="0" fontId="10" fillId="2" borderId="0" xfId="0" applyFont="1" applyFill="1" applyAlignment="1">
      <alignment horizontal="justify" vertical="center"/>
    </xf>
    <xf numFmtId="0" fontId="3" fillId="2" borderId="5" xfId="0" applyFont="1" applyFill="1" applyBorder="1" applyAlignment="1">
      <alignment horizontal="center" vertical="center"/>
    </xf>
    <xf numFmtId="0" fontId="3" fillId="2" borderId="0" xfId="0" applyFont="1" applyFill="1" applyAlignment="1">
      <alignment horizontal="justify" vertical="center"/>
    </xf>
    <xf numFmtId="0" fontId="3" fillId="2" borderId="0" xfId="0" applyFont="1" applyFill="1" applyAlignment="1">
      <alignment horizontal="left" vertical="center"/>
    </xf>
    <xf numFmtId="0" fontId="0" fillId="2" borderId="0" xfId="0" applyFont="1" applyFill="1" applyAlignment="1">
      <alignment horizontal="justify" vertical="center"/>
    </xf>
    <xf numFmtId="0" fontId="11" fillId="2" borderId="1" xfId="0" applyFont="1" applyFill="1" applyBorder="1" applyAlignment="1">
      <alignment horizontal="center" vertical="center"/>
    </xf>
    <xf numFmtId="0" fontId="17"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0" fillId="2" borderId="0" xfId="0" applyFont="1" applyFill="1" applyAlignment="1">
      <alignment horizontal="left" vertical="center"/>
    </xf>
    <xf numFmtId="0" fontId="15" fillId="2" borderId="0" xfId="0" applyFont="1" applyFill="1" applyAlignment="1">
      <alignment horizontal="justify" vertical="center"/>
    </xf>
    <xf numFmtId="0" fontId="3" fillId="2" borderId="0" xfId="0" applyFont="1" applyFill="1" applyBorder="1"/>
    <xf numFmtId="0" fontId="3" fillId="2" borderId="0" xfId="0" applyFont="1" applyFill="1" applyBorder="1" applyAlignment="1">
      <alignment horizontal="left" vertical="center" wrapText="1"/>
    </xf>
    <xf numFmtId="0" fontId="14" fillId="2" borderId="0" xfId="0" applyFont="1" applyFill="1"/>
    <xf numFmtId="0" fontId="7" fillId="2" borderId="0" xfId="0" applyFont="1" applyFill="1" applyBorder="1" applyAlignment="1">
      <alignment vertical="center" wrapText="1"/>
    </xf>
    <xf numFmtId="0" fontId="3" fillId="2" borderId="0" xfId="0" applyFont="1" applyFill="1" applyAlignment="1">
      <alignment vertical="top" wrapText="1"/>
    </xf>
    <xf numFmtId="0" fontId="3" fillId="2" borderId="0" xfId="0" applyFont="1" applyFill="1" applyAlignment="1">
      <alignment horizontal="left" vertical="center" wrapText="1"/>
    </xf>
    <xf numFmtId="0" fontId="1" fillId="2" borderId="0" xfId="0" applyFont="1" applyFill="1"/>
    <xf numFmtId="0" fontId="1" fillId="2" borderId="0" xfId="0" applyFont="1" applyFill="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0" fillId="2" borderId="0" xfId="0" applyFont="1" applyFill="1" applyAlignment="1">
      <alignment horizontal="center" vertical="center"/>
    </xf>
    <xf numFmtId="0" fontId="3" fillId="0" borderId="0" xfId="0" applyFont="1"/>
    <xf numFmtId="9" fontId="3" fillId="2" borderId="1" xfId="0" applyNumberFormat="1" applyFont="1" applyFill="1" applyBorder="1" applyAlignment="1">
      <alignment horizontal="center" vertical="center"/>
    </xf>
    <xf numFmtId="0" fontId="3" fillId="0" borderId="0" xfId="0" applyFont="1" applyBorder="1"/>
    <xf numFmtId="0" fontId="3" fillId="0" borderId="1" xfId="0" applyFont="1" applyBorder="1" applyAlignment="1"/>
    <xf numFmtId="0" fontId="3" fillId="0" borderId="1" xfId="0" applyFont="1" applyBorder="1"/>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9" fillId="3" borderId="5" xfId="0" applyFont="1" applyFill="1" applyBorder="1" applyAlignment="1">
      <alignment horizontal="center" vertical="center"/>
    </xf>
    <xf numFmtId="9" fontId="9" fillId="3" borderId="5" xfId="0" applyNumberFormat="1" applyFont="1" applyFill="1" applyBorder="1" applyAlignment="1">
      <alignment horizontal="center" vertical="center"/>
    </xf>
    <xf numFmtId="0" fontId="3" fillId="3" borderId="0" xfId="0" applyFont="1" applyFill="1"/>
    <xf numFmtId="0" fontId="3" fillId="0" borderId="0" xfId="0" applyFont="1" applyBorder="1" applyAlignment="1">
      <alignment vertical="center"/>
    </xf>
    <xf numFmtId="0" fontId="9" fillId="0" borderId="1" xfId="0" applyFont="1" applyBorder="1"/>
    <xf numFmtId="9" fontId="3" fillId="0" borderId="1" xfId="0" applyNumberFormat="1" applyFont="1" applyFill="1" applyBorder="1"/>
    <xf numFmtId="9" fontId="3" fillId="6" borderId="1" xfId="0" applyNumberFormat="1" applyFont="1" applyFill="1" applyBorder="1" applyAlignment="1">
      <alignment horizontal="center" vertical="center"/>
    </xf>
    <xf numFmtId="0" fontId="2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8" borderId="1" xfId="0" applyNumberFormat="1" applyFont="1" applyFill="1" applyBorder="1" applyAlignment="1">
      <alignment horizontal="center" vertical="center"/>
    </xf>
    <xf numFmtId="9" fontId="3" fillId="9" borderId="1" xfId="0" applyNumberFormat="1" applyFont="1" applyFill="1" applyBorder="1"/>
    <xf numFmtId="0" fontId="23" fillId="4" borderId="1" xfId="0" applyFont="1" applyFill="1" applyBorder="1" applyAlignment="1">
      <alignment horizontal="center" vertical="center"/>
    </xf>
    <xf numFmtId="43" fontId="19" fillId="4"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xf>
    <xf numFmtId="9" fontId="3" fillId="10" borderId="1" xfId="0" applyNumberFormat="1" applyFont="1" applyFill="1" applyBorder="1"/>
    <xf numFmtId="0" fontId="9" fillId="3" borderId="1" xfId="0" applyFont="1" applyFill="1" applyBorder="1" applyAlignment="1">
      <alignment horizontal="center" vertical="center"/>
    </xf>
    <xf numFmtId="9" fontId="9" fillId="3" borderId="1" xfId="0" applyNumberFormat="1" applyFont="1" applyFill="1" applyBorder="1" applyAlignment="1">
      <alignment horizontal="center" vertical="center"/>
    </xf>
    <xf numFmtId="0" fontId="9" fillId="11" borderId="1" xfId="0" applyFont="1" applyFill="1" applyBorder="1" applyAlignment="1">
      <alignment horizontal="center" vertical="center"/>
    </xf>
    <xf numFmtId="9" fontId="9" fillId="11" borderId="1" xfId="0" applyNumberFormat="1" applyFont="1" applyFill="1" applyBorder="1" applyAlignment="1">
      <alignment horizontal="center" vertical="center"/>
    </xf>
    <xf numFmtId="0" fontId="3" fillId="0" borderId="0" xfId="0" applyFont="1" applyBorder="1" applyAlignment="1"/>
    <xf numFmtId="0" fontId="3" fillId="0" borderId="1" xfId="0" applyFont="1" applyFill="1" applyBorder="1"/>
    <xf numFmtId="0" fontId="3" fillId="11" borderId="1" xfId="0" applyFont="1" applyFill="1" applyBorder="1"/>
    <xf numFmtId="0" fontId="3" fillId="0" borderId="1" xfId="0" applyFont="1" applyBorder="1" applyAlignment="1">
      <alignment horizontal="right" vertical="center"/>
    </xf>
    <xf numFmtId="0" fontId="9" fillId="0" borderId="1" xfId="0" applyFont="1" applyBorder="1" applyAlignment="1">
      <alignment horizontal="center" vertical="center"/>
    </xf>
    <xf numFmtId="9" fontId="3" fillId="0" borderId="1" xfId="0" applyNumberFormat="1" applyFont="1" applyBorder="1" applyAlignment="1">
      <alignment horizontal="center" vertical="center"/>
    </xf>
    <xf numFmtId="9" fontId="3" fillId="8" borderId="10" xfId="0" applyNumberFormat="1" applyFont="1" applyFill="1" applyBorder="1" applyAlignment="1">
      <alignment horizontal="center" vertical="center"/>
    </xf>
    <xf numFmtId="0" fontId="9" fillId="11" borderId="1" xfId="0" applyFont="1" applyFill="1" applyBorder="1" applyAlignment="1">
      <alignment horizont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2" fillId="2" borderId="1" xfId="0" applyFont="1" applyFill="1" applyBorder="1" applyAlignment="1">
      <alignment horizontal="center" vertical="center"/>
    </xf>
    <xf numFmtId="10" fontId="3" fillId="8" borderId="1" xfId="0" applyNumberFormat="1" applyFont="1" applyFill="1" applyBorder="1" applyAlignment="1">
      <alignment horizontal="right" vertical="center"/>
    </xf>
    <xf numFmtId="9" fontId="3" fillId="8" borderId="1" xfId="0" applyNumberFormat="1" applyFont="1" applyFill="1" applyBorder="1" applyAlignment="1">
      <alignment horizontal="right" vertical="center"/>
    </xf>
    <xf numFmtId="0" fontId="3" fillId="13" borderId="0" xfId="0" applyFont="1" applyFill="1"/>
    <xf numFmtId="0" fontId="3" fillId="0" borderId="0" xfId="0" applyFont="1" applyFill="1"/>
    <xf numFmtId="0" fontId="3" fillId="13" borderId="0" xfId="0" applyFont="1" applyFill="1" applyAlignment="1">
      <alignment horizontal="left" vertical="center" wrapText="1"/>
    </xf>
    <xf numFmtId="0" fontId="28" fillId="13" borderId="0" xfId="0" applyFont="1" applyFill="1" applyAlignment="1">
      <alignment horizontal="left" vertical="center"/>
    </xf>
    <xf numFmtId="0" fontId="28" fillId="13" borderId="0" xfId="0" applyFont="1" applyFill="1" applyAlignment="1">
      <alignment horizontal="center" vertical="center"/>
    </xf>
    <xf numFmtId="0" fontId="3" fillId="13" borderId="0" xfId="0" applyFont="1" applyFill="1" applyAlignment="1">
      <alignment horizontal="left" vertical="center"/>
    </xf>
    <xf numFmtId="0" fontId="2"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3" fillId="2" borderId="5" xfId="0" applyFont="1" applyFill="1" applyBorder="1" applyAlignment="1">
      <alignment horizontal="left" vertical="center"/>
    </xf>
    <xf numFmtId="0" fontId="4" fillId="3" borderId="1" xfId="0" applyFont="1" applyFill="1" applyBorder="1" applyAlignment="1">
      <alignment horizontal="center"/>
    </xf>
    <xf numFmtId="0" fontId="3" fillId="3" borderId="1"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3" borderId="2" xfId="0" applyFont="1" applyFill="1" applyBorder="1" applyAlignment="1">
      <alignment horizontal="center"/>
    </xf>
    <xf numFmtId="0" fontId="5" fillId="3" borderId="4" xfId="0" applyFont="1" applyFill="1" applyBorder="1" applyAlignment="1">
      <alignment horizontal="center"/>
    </xf>
    <xf numFmtId="0" fontId="5" fillId="3" borderId="3" xfId="0" applyFont="1" applyFill="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xf>
    <xf numFmtId="0" fontId="18" fillId="2" borderId="0" xfId="0" applyFont="1" applyFill="1" applyAlignment="1" applyProtection="1">
      <alignment horizontal="left" vertical="center"/>
    </xf>
    <xf numFmtId="0" fontId="24" fillId="7" borderId="1" xfId="0" applyFont="1" applyFill="1" applyBorder="1" applyAlignment="1">
      <alignment horizontal="left" vertical="center"/>
    </xf>
    <xf numFmtId="0" fontId="9" fillId="12" borderId="1" xfId="0" applyFont="1" applyFill="1" applyBorder="1" applyAlignment="1">
      <alignment horizontal="center" vertical="center"/>
    </xf>
    <xf numFmtId="0" fontId="3" fillId="0" borderId="1" xfId="0" applyFont="1" applyBorder="1" applyAlignment="1">
      <alignment horizontal="left" vertical="center"/>
    </xf>
    <xf numFmtId="0" fontId="3" fillId="3" borderId="2" xfId="0" applyFont="1" applyFill="1" applyBorder="1" applyAlignment="1">
      <alignment horizontal="center"/>
    </xf>
    <xf numFmtId="9"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xf>
    <xf numFmtId="0" fontId="24" fillId="7"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1"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5" fillId="11" borderId="1" xfId="0" applyFont="1" applyFill="1" applyBorder="1" applyAlignment="1">
      <alignment horizontal="left" vertical="center"/>
    </xf>
    <xf numFmtId="0" fontId="24" fillId="7" borderId="2" xfId="0" applyFont="1" applyFill="1" applyBorder="1" applyAlignment="1">
      <alignment horizontal="left" vertical="center" wrapText="1"/>
    </xf>
    <xf numFmtId="0" fontId="24" fillId="7" borderId="3" xfId="0" applyFont="1" applyFill="1" applyBorder="1" applyAlignment="1">
      <alignment horizontal="left" vertical="center" wrapText="1"/>
    </xf>
    <xf numFmtId="0" fontId="27" fillId="0" borderId="1" xfId="0" applyFont="1" applyBorder="1" applyAlignment="1">
      <alignment horizontal="right" vertical="center"/>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3" fillId="0" borderId="6" xfId="0" applyFont="1" applyBorder="1" applyAlignment="1">
      <alignment horizontal="center" vertical="center"/>
    </xf>
    <xf numFmtId="0" fontId="27" fillId="0" borderId="1" xfId="0" applyFont="1" applyBorder="1" applyAlignment="1">
      <alignment horizontal="right" vertical="center" wrapText="1"/>
    </xf>
    <xf numFmtId="0" fontId="5" fillId="11" borderId="1" xfId="0" applyFont="1" applyFill="1" applyBorder="1" applyAlignment="1">
      <alignment horizontal="left"/>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9"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9" fontId="3" fillId="6" borderId="10" xfId="0" applyNumberFormat="1"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xf>
    <xf numFmtId="0" fontId="24" fillId="0" borderId="3" xfId="0" applyFont="1" applyFill="1" applyBorder="1" applyAlignment="1">
      <alignment horizontal="left" vertical="center"/>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9" fontId="3" fillId="10" borderId="10" xfId="0" applyNumberFormat="1" applyFont="1" applyFill="1" applyBorder="1" applyAlignment="1">
      <alignment horizontal="right" vertical="center"/>
    </xf>
    <xf numFmtId="9" fontId="3" fillId="10" borderId="5" xfId="0" applyNumberFormat="1" applyFont="1" applyFill="1" applyBorder="1" applyAlignment="1">
      <alignment horizontal="right" vertical="center"/>
    </xf>
    <xf numFmtId="9"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left"/>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left" vertical="center"/>
    </xf>
    <xf numFmtId="0" fontId="23"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PMS_IN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refreshError="1"/>
      <sheetData sheetId="1" refreshError="1">
        <row r="6">
          <cell r="C6" t="str">
            <v>Байгууллагын нэр</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A8" sqref="A8:L8"/>
    </sheetView>
  </sheetViews>
  <sheetFormatPr defaultColWidth="9.140625" defaultRowHeight="15" x14ac:dyDescent="0.25"/>
  <cols>
    <col min="1" max="1" width="5.85546875" style="36" customWidth="1"/>
    <col min="2" max="256" width="9.140625" style="36"/>
    <col min="257" max="257" width="5.85546875" style="36" customWidth="1"/>
    <col min="258" max="512" width="9.140625" style="36"/>
    <col min="513" max="513" width="5.85546875" style="36" customWidth="1"/>
    <col min="514" max="768" width="9.140625" style="36"/>
    <col min="769" max="769" width="5.85546875" style="36" customWidth="1"/>
    <col min="770" max="1024" width="9.140625" style="36"/>
    <col min="1025" max="1025" width="5.85546875" style="36" customWidth="1"/>
    <col min="1026" max="1280" width="9.140625" style="36"/>
    <col min="1281" max="1281" width="5.85546875" style="36" customWidth="1"/>
    <col min="1282" max="1536" width="9.140625" style="36"/>
    <col min="1537" max="1537" width="5.85546875" style="36" customWidth="1"/>
    <col min="1538" max="1792" width="9.140625" style="36"/>
    <col min="1793" max="1793" width="5.85546875" style="36" customWidth="1"/>
    <col min="1794" max="2048" width="9.140625" style="36"/>
    <col min="2049" max="2049" width="5.85546875" style="36" customWidth="1"/>
    <col min="2050" max="2304" width="9.140625" style="36"/>
    <col min="2305" max="2305" width="5.85546875" style="36" customWidth="1"/>
    <col min="2306" max="2560" width="9.140625" style="36"/>
    <col min="2561" max="2561" width="5.85546875" style="36" customWidth="1"/>
    <col min="2562" max="2816" width="9.140625" style="36"/>
    <col min="2817" max="2817" width="5.85546875" style="36" customWidth="1"/>
    <col min="2818" max="3072" width="9.140625" style="36"/>
    <col min="3073" max="3073" width="5.85546875" style="36" customWidth="1"/>
    <col min="3074" max="3328" width="9.140625" style="36"/>
    <col min="3329" max="3329" width="5.85546875" style="36" customWidth="1"/>
    <col min="3330" max="3584" width="9.140625" style="36"/>
    <col min="3585" max="3585" width="5.85546875" style="36" customWidth="1"/>
    <col min="3586" max="3840" width="9.140625" style="36"/>
    <col min="3841" max="3841" width="5.85546875" style="36" customWidth="1"/>
    <col min="3842" max="4096" width="9.140625" style="36"/>
    <col min="4097" max="4097" width="5.85546875" style="36" customWidth="1"/>
    <col min="4098" max="4352" width="9.140625" style="36"/>
    <col min="4353" max="4353" width="5.85546875" style="36" customWidth="1"/>
    <col min="4354" max="4608" width="9.140625" style="36"/>
    <col min="4609" max="4609" width="5.85546875" style="36" customWidth="1"/>
    <col min="4610" max="4864" width="9.140625" style="36"/>
    <col min="4865" max="4865" width="5.85546875" style="36" customWidth="1"/>
    <col min="4866" max="5120" width="9.140625" style="36"/>
    <col min="5121" max="5121" width="5.85546875" style="36" customWidth="1"/>
    <col min="5122" max="5376" width="9.140625" style="36"/>
    <col min="5377" max="5377" width="5.85546875" style="36" customWidth="1"/>
    <col min="5378" max="5632" width="9.140625" style="36"/>
    <col min="5633" max="5633" width="5.85546875" style="36" customWidth="1"/>
    <col min="5634" max="5888" width="9.140625" style="36"/>
    <col min="5889" max="5889" width="5.85546875" style="36" customWidth="1"/>
    <col min="5890" max="6144" width="9.140625" style="36"/>
    <col min="6145" max="6145" width="5.85546875" style="36" customWidth="1"/>
    <col min="6146" max="6400" width="9.140625" style="36"/>
    <col min="6401" max="6401" width="5.85546875" style="36" customWidth="1"/>
    <col min="6402" max="6656" width="9.140625" style="36"/>
    <col min="6657" max="6657" width="5.85546875" style="36" customWidth="1"/>
    <col min="6658" max="6912" width="9.140625" style="36"/>
    <col min="6913" max="6913" width="5.85546875" style="36" customWidth="1"/>
    <col min="6914" max="7168" width="9.140625" style="36"/>
    <col min="7169" max="7169" width="5.85546875" style="36" customWidth="1"/>
    <col min="7170" max="7424" width="9.140625" style="36"/>
    <col min="7425" max="7425" width="5.85546875" style="36" customWidth="1"/>
    <col min="7426" max="7680" width="9.140625" style="36"/>
    <col min="7681" max="7681" width="5.85546875" style="36" customWidth="1"/>
    <col min="7682" max="7936" width="9.140625" style="36"/>
    <col min="7937" max="7937" width="5.85546875" style="36" customWidth="1"/>
    <col min="7938" max="8192" width="9.140625" style="36"/>
    <col min="8193" max="8193" width="5.85546875" style="36" customWidth="1"/>
    <col min="8194" max="8448" width="9.140625" style="36"/>
    <col min="8449" max="8449" width="5.85546875" style="36" customWidth="1"/>
    <col min="8450" max="8704" width="9.140625" style="36"/>
    <col min="8705" max="8705" width="5.85546875" style="36" customWidth="1"/>
    <col min="8706" max="8960" width="9.140625" style="36"/>
    <col min="8961" max="8961" width="5.85546875" style="36" customWidth="1"/>
    <col min="8962" max="9216" width="9.140625" style="36"/>
    <col min="9217" max="9217" width="5.85546875" style="36" customWidth="1"/>
    <col min="9218" max="9472" width="9.140625" style="36"/>
    <col min="9473" max="9473" width="5.85546875" style="36" customWidth="1"/>
    <col min="9474" max="9728" width="9.140625" style="36"/>
    <col min="9729" max="9729" width="5.85546875" style="36" customWidth="1"/>
    <col min="9730" max="9984" width="9.140625" style="36"/>
    <col min="9985" max="9985" width="5.85546875" style="36" customWidth="1"/>
    <col min="9986" max="10240" width="9.140625" style="36"/>
    <col min="10241" max="10241" width="5.85546875" style="36" customWidth="1"/>
    <col min="10242" max="10496" width="9.140625" style="36"/>
    <col min="10497" max="10497" width="5.85546875" style="36" customWidth="1"/>
    <col min="10498" max="10752" width="9.140625" style="36"/>
    <col min="10753" max="10753" width="5.85546875" style="36" customWidth="1"/>
    <col min="10754" max="11008" width="9.140625" style="36"/>
    <col min="11009" max="11009" width="5.85546875" style="36" customWidth="1"/>
    <col min="11010" max="11264" width="9.140625" style="36"/>
    <col min="11265" max="11265" width="5.85546875" style="36" customWidth="1"/>
    <col min="11266" max="11520" width="9.140625" style="36"/>
    <col min="11521" max="11521" width="5.85546875" style="36" customWidth="1"/>
    <col min="11522" max="11776" width="9.140625" style="36"/>
    <col min="11777" max="11777" width="5.85546875" style="36" customWidth="1"/>
    <col min="11778" max="12032" width="9.140625" style="36"/>
    <col min="12033" max="12033" width="5.85546875" style="36" customWidth="1"/>
    <col min="12034" max="12288" width="9.140625" style="36"/>
    <col min="12289" max="12289" width="5.85546875" style="36" customWidth="1"/>
    <col min="12290" max="12544" width="9.140625" style="36"/>
    <col min="12545" max="12545" width="5.85546875" style="36" customWidth="1"/>
    <col min="12546" max="12800" width="9.140625" style="36"/>
    <col min="12801" max="12801" width="5.85546875" style="36" customWidth="1"/>
    <col min="12802" max="13056" width="9.140625" style="36"/>
    <col min="13057" max="13057" width="5.85546875" style="36" customWidth="1"/>
    <col min="13058" max="13312" width="9.140625" style="36"/>
    <col min="13313" max="13313" width="5.85546875" style="36" customWidth="1"/>
    <col min="13314" max="13568" width="9.140625" style="36"/>
    <col min="13569" max="13569" width="5.85546875" style="36" customWidth="1"/>
    <col min="13570" max="13824" width="9.140625" style="36"/>
    <col min="13825" max="13825" width="5.85546875" style="36" customWidth="1"/>
    <col min="13826" max="14080" width="9.140625" style="36"/>
    <col min="14081" max="14081" width="5.85546875" style="36" customWidth="1"/>
    <col min="14082" max="14336" width="9.140625" style="36"/>
    <col min="14337" max="14337" width="5.85546875" style="36" customWidth="1"/>
    <col min="14338" max="14592" width="9.140625" style="36"/>
    <col min="14593" max="14593" width="5.85546875" style="36" customWidth="1"/>
    <col min="14594" max="14848" width="9.140625" style="36"/>
    <col min="14849" max="14849" width="5.85546875" style="36" customWidth="1"/>
    <col min="14850" max="15104" width="9.140625" style="36"/>
    <col min="15105" max="15105" width="5.85546875" style="36" customWidth="1"/>
    <col min="15106" max="15360" width="9.140625" style="36"/>
    <col min="15361" max="15361" width="5.85546875" style="36" customWidth="1"/>
    <col min="15362" max="15616" width="9.140625" style="36"/>
    <col min="15617" max="15617" width="5.85546875" style="36" customWidth="1"/>
    <col min="15618" max="15872" width="9.140625" style="36"/>
    <col min="15873" max="15873" width="5.85546875" style="36" customWidth="1"/>
    <col min="15874" max="16128" width="9.140625" style="36"/>
    <col min="16129" max="16129" width="5.85546875" style="36" customWidth="1"/>
    <col min="16130" max="16384" width="9.140625" style="36"/>
  </cols>
  <sheetData>
    <row r="1" spans="1:12" x14ac:dyDescent="0.25">
      <c r="A1" s="76"/>
      <c r="B1" s="80" t="s">
        <v>440</v>
      </c>
      <c r="C1" s="80"/>
      <c r="D1" s="80"/>
      <c r="E1" s="80"/>
      <c r="F1" s="80"/>
      <c r="G1" s="80"/>
      <c r="H1" s="80"/>
      <c r="I1" s="80"/>
      <c r="J1" s="80"/>
      <c r="K1" s="80"/>
      <c r="L1" s="80"/>
    </row>
    <row r="2" spans="1:12" x14ac:dyDescent="0.25">
      <c r="A2" s="76"/>
      <c r="B2" s="81" t="s">
        <v>441</v>
      </c>
      <c r="C2" s="81"/>
      <c r="D2" s="81"/>
      <c r="E2" s="81"/>
      <c r="F2" s="81"/>
      <c r="G2" s="81"/>
      <c r="H2" s="81"/>
      <c r="I2" s="81"/>
      <c r="J2" s="81"/>
      <c r="K2" s="81"/>
      <c r="L2" s="81"/>
    </row>
    <row r="3" spans="1:12" x14ac:dyDescent="0.25">
      <c r="A3" s="78" t="s">
        <v>442</v>
      </c>
      <c r="B3" s="78"/>
      <c r="C3" s="78"/>
      <c r="D3" s="78"/>
      <c r="E3" s="78"/>
      <c r="F3" s="78"/>
      <c r="G3" s="78"/>
      <c r="H3" s="78"/>
      <c r="I3" s="78"/>
      <c r="J3" s="78"/>
      <c r="K3" s="78"/>
      <c r="L3" s="78"/>
    </row>
    <row r="4" spans="1:12" x14ac:dyDescent="0.25">
      <c r="A4" s="76"/>
      <c r="B4" s="78" t="s">
        <v>443</v>
      </c>
      <c r="C4" s="78"/>
      <c r="D4" s="78"/>
      <c r="E4" s="78"/>
      <c r="F4" s="78"/>
      <c r="G4" s="78"/>
      <c r="H4" s="78"/>
      <c r="I4" s="78"/>
      <c r="J4" s="78"/>
      <c r="K4" s="78"/>
      <c r="L4" s="78"/>
    </row>
    <row r="5" spans="1:12" x14ac:dyDescent="0.25">
      <c r="A5" s="76"/>
      <c r="B5" s="78" t="s">
        <v>444</v>
      </c>
      <c r="C5" s="78"/>
      <c r="D5" s="78"/>
      <c r="E5" s="78"/>
      <c r="F5" s="78"/>
      <c r="G5" s="78"/>
      <c r="H5" s="78"/>
      <c r="I5" s="78"/>
      <c r="J5" s="78"/>
      <c r="K5" s="78"/>
      <c r="L5" s="78"/>
    </row>
    <row r="6" spans="1:12" x14ac:dyDescent="0.25">
      <c r="A6" s="76"/>
      <c r="B6" s="78"/>
      <c r="C6" s="78"/>
      <c r="D6" s="78"/>
      <c r="E6" s="78"/>
      <c r="F6" s="78"/>
      <c r="G6" s="78"/>
      <c r="H6" s="78"/>
      <c r="I6" s="78"/>
      <c r="J6" s="78"/>
      <c r="K6" s="78"/>
      <c r="L6" s="78"/>
    </row>
    <row r="7" spans="1:12" x14ac:dyDescent="0.25">
      <c r="A7" s="79" t="s">
        <v>445</v>
      </c>
      <c r="B7" s="79"/>
      <c r="C7" s="79"/>
      <c r="D7" s="79"/>
      <c r="E7" s="79"/>
      <c r="F7" s="79"/>
      <c r="G7" s="79"/>
      <c r="H7" s="79"/>
      <c r="I7" s="79"/>
      <c r="J7" s="79"/>
      <c r="K7" s="79"/>
      <c r="L7" s="79"/>
    </row>
    <row r="8" spans="1:12" ht="51.6" customHeight="1" x14ac:dyDescent="0.25">
      <c r="A8" s="78" t="s">
        <v>446</v>
      </c>
      <c r="B8" s="78"/>
      <c r="C8" s="78"/>
      <c r="D8" s="78"/>
      <c r="E8" s="78"/>
      <c r="F8" s="78"/>
      <c r="G8" s="78"/>
      <c r="H8" s="78"/>
      <c r="I8" s="78"/>
      <c r="J8" s="78"/>
      <c r="K8" s="78"/>
      <c r="L8" s="78"/>
    </row>
    <row r="9" spans="1:12" ht="26.45" customHeight="1" x14ac:dyDescent="0.25">
      <c r="A9" s="78" t="s">
        <v>447</v>
      </c>
      <c r="B9" s="78"/>
      <c r="C9" s="78"/>
      <c r="D9" s="78"/>
      <c r="E9" s="78"/>
      <c r="F9" s="78"/>
      <c r="G9" s="78"/>
      <c r="H9" s="78"/>
      <c r="I9" s="78"/>
      <c r="J9" s="78"/>
      <c r="K9" s="78"/>
      <c r="L9" s="78"/>
    </row>
    <row r="10" spans="1:12" ht="43.35" customHeight="1" x14ac:dyDescent="0.25">
      <c r="A10" s="78" t="s">
        <v>448</v>
      </c>
      <c r="B10" s="78"/>
      <c r="C10" s="78"/>
      <c r="D10" s="78"/>
      <c r="E10" s="78"/>
      <c r="F10" s="78"/>
      <c r="G10" s="78"/>
      <c r="H10" s="78"/>
      <c r="I10" s="78"/>
      <c r="J10" s="78"/>
      <c r="K10" s="78"/>
      <c r="L10" s="78"/>
    </row>
    <row r="11" spans="1:12" ht="39.6" customHeight="1" x14ac:dyDescent="0.25">
      <c r="A11" s="78" t="s">
        <v>449</v>
      </c>
      <c r="B11" s="78"/>
      <c r="C11" s="78"/>
      <c r="D11" s="78"/>
      <c r="E11" s="78"/>
      <c r="F11" s="78"/>
      <c r="G11" s="78"/>
      <c r="H11" s="78"/>
      <c r="I11" s="78"/>
      <c r="J11" s="78"/>
      <c r="K11" s="78"/>
      <c r="L11" s="78"/>
    </row>
    <row r="12" spans="1:12" ht="40.9" customHeight="1" x14ac:dyDescent="0.25">
      <c r="A12" s="78" t="s">
        <v>450</v>
      </c>
      <c r="B12" s="78"/>
      <c r="C12" s="78"/>
      <c r="D12" s="78"/>
      <c r="E12" s="78"/>
      <c r="F12" s="78"/>
      <c r="G12" s="78"/>
      <c r="H12" s="78"/>
      <c r="I12" s="78"/>
      <c r="J12" s="78"/>
      <c r="K12" s="78"/>
      <c r="L12" s="78"/>
    </row>
    <row r="13" spans="1:12" ht="44.45" customHeight="1" x14ac:dyDescent="0.25">
      <c r="A13" s="78" t="s">
        <v>451</v>
      </c>
      <c r="B13" s="78"/>
      <c r="C13" s="78"/>
      <c r="D13" s="78"/>
      <c r="E13" s="78"/>
      <c r="F13" s="78"/>
      <c r="G13" s="78"/>
      <c r="H13" s="78"/>
      <c r="I13" s="78"/>
      <c r="J13" s="78"/>
      <c r="K13" s="78"/>
      <c r="L13" s="78"/>
    </row>
    <row r="14" spans="1:12" ht="38.450000000000003" customHeight="1" x14ac:dyDescent="0.25">
      <c r="A14" s="78" t="s">
        <v>452</v>
      </c>
      <c r="B14" s="78"/>
      <c r="C14" s="78"/>
      <c r="D14" s="78"/>
      <c r="E14" s="78"/>
      <c r="F14" s="78"/>
      <c r="G14" s="78"/>
      <c r="H14" s="78"/>
      <c r="I14" s="78"/>
      <c r="J14" s="78"/>
      <c r="K14" s="78"/>
      <c r="L14" s="78"/>
    </row>
    <row r="15" spans="1:12" x14ac:dyDescent="0.25">
      <c r="A15" s="77"/>
      <c r="B15" s="77"/>
      <c r="C15" s="77"/>
      <c r="D15" s="77"/>
      <c r="E15" s="77"/>
      <c r="F15" s="77"/>
      <c r="G15" s="77"/>
      <c r="H15" s="77"/>
      <c r="I15" s="77"/>
      <c r="J15" s="77"/>
      <c r="K15" s="77"/>
      <c r="L15" s="77"/>
    </row>
    <row r="16" spans="1:12" x14ac:dyDescent="0.25">
      <c r="A16" s="77"/>
      <c r="B16" s="77"/>
      <c r="C16" s="77"/>
      <c r="D16" s="77"/>
      <c r="E16" s="77"/>
      <c r="F16" s="77"/>
      <c r="G16" s="77"/>
      <c r="H16" s="77"/>
      <c r="I16" s="77"/>
      <c r="J16" s="77"/>
      <c r="K16" s="77"/>
      <c r="L16" s="77"/>
    </row>
    <row r="17" spans="1:12" x14ac:dyDescent="0.25">
      <c r="A17" s="77"/>
      <c r="B17" s="77"/>
      <c r="C17" s="77"/>
      <c r="D17" s="77"/>
      <c r="E17" s="77"/>
      <c r="F17" s="77"/>
      <c r="G17" s="77"/>
      <c r="H17" s="77"/>
      <c r="I17" s="77"/>
      <c r="J17" s="77"/>
      <c r="K17" s="77"/>
      <c r="L17" s="77"/>
    </row>
    <row r="18" spans="1:12" x14ac:dyDescent="0.25">
      <c r="A18" s="77"/>
      <c r="B18" s="77"/>
      <c r="C18" s="77"/>
      <c r="D18" s="77"/>
      <c r="E18" s="77"/>
      <c r="F18" s="77"/>
      <c r="G18" s="77"/>
      <c r="H18" s="77"/>
      <c r="I18" s="77"/>
      <c r="J18" s="77"/>
      <c r="K18" s="77"/>
      <c r="L18" s="77"/>
    </row>
    <row r="19" spans="1:12" x14ac:dyDescent="0.25">
      <c r="A19" s="77"/>
      <c r="B19" s="77"/>
      <c r="C19" s="77"/>
      <c r="D19" s="77"/>
      <c r="E19" s="77"/>
      <c r="F19" s="77"/>
      <c r="G19" s="77"/>
      <c r="H19" s="77"/>
      <c r="I19" s="77"/>
      <c r="J19" s="77"/>
      <c r="K19" s="77"/>
      <c r="L19" s="77"/>
    </row>
    <row r="20" spans="1:12" x14ac:dyDescent="0.25">
      <c r="A20" s="77"/>
      <c r="B20" s="77"/>
      <c r="C20" s="77"/>
      <c r="D20" s="77"/>
      <c r="E20" s="77"/>
      <c r="F20" s="77"/>
      <c r="G20" s="77"/>
      <c r="H20" s="77"/>
      <c r="I20" s="77"/>
      <c r="J20" s="77"/>
      <c r="K20" s="77"/>
      <c r="L20" s="77"/>
    </row>
    <row r="21" spans="1:12" x14ac:dyDescent="0.25">
      <c r="A21" s="77"/>
      <c r="B21" s="77"/>
      <c r="C21" s="77"/>
      <c r="D21" s="77"/>
      <c r="E21" s="77"/>
      <c r="F21" s="77"/>
      <c r="G21" s="77"/>
      <c r="H21" s="77"/>
      <c r="I21" s="77"/>
      <c r="J21" s="77"/>
      <c r="K21" s="77"/>
      <c r="L21" s="77"/>
    </row>
    <row r="22" spans="1:12" x14ac:dyDescent="0.25">
      <c r="A22" s="77"/>
      <c r="B22" s="77"/>
      <c r="C22" s="77"/>
      <c r="D22" s="77"/>
      <c r="E22" s="77"/>
      <c r="F22" s="77"/>
      <c r="G22" s="77"/>
      <c r="H22" s="77"/>
      <c r="I22" s="77"/>
      <c r="J22" s="77"/>
      <c r="K22" s="77"/>
      <c r="L22" s="77"/>
    </row>
    <row r="23" spans="1:12" x14ac:dyDescent="0.25">
      <c r="A23" s="77"/>
      <c r="B23" s="77"/>
      <c r="C23" s="77"/>
      <c r="D23" s="77"/>
      <c r="E23" s="77"/>
      <c r="F23" s="77"/>
      <c r="G23" s="77"/>
      <c r="H23" s="77"/>
      <c r="I23" s="77"/>
      <c r="J23" s="77"/>
      <c r="K23" s="77"/>
      <c r="L23" s="77"/>
    </row>
    <row r="24" spans="1:12" x14ac:dyDescent="0.25">
      <c r="A24" s="77"/>
      <c r="B24" s="77"/>
      <c r="C24" s="77"/>
      <c r="D24" s="77"/>
      <c r="E24" s="77"/>
      <c r="F24" s="77"/>
      <c r="G24" s="77"/>
      <c r="H24" s="77"/>
      <c r="I24" s="77"/>
      <c r="J24" s="77"/>
      <c r="K24" s="77"/>
      <c r="L24" s="77"/>
    </row>
    <row r="25" spans="1:12" x14ac:dyDescent="0.25">
      <c r="A25" s="77"/>
      <c r="B25" s="77"/>
      <c r="C25" s="77"/>
      <c r="D25" s="77"/>
      <c r="E25" s="77"/>
      <c r="F25" s="77"/>
      <c r="G25" s="77"/>
      <c r="H25" s="77"/>
      <c r="I25" s="77"/>
      <c r="J25" s="77"/>
      <c r="K25" s="77"/>
      <c r="L25" s="77"/>
    </row>
    <row r="26" spans="1:12" x14ac:dyDescent="0.25">
      <c r="A26" s="77"/>
      <c r="B26" s="77"/>
      <c r="C26" s="77"/>
      <c r="D26" s="77"/>
      <c r="E26" s="77"/>
      <c r="F26" s="77"/>
      <c r="G26" s="77"/>
      <c r="H26" s="77"/>
      <c r="I26" s="77"/>
      <c r="J26" s="77"/>
      <c r="K26" s="77"/>
      <c r="L26" s="77"/>
    </row>
    <row r="27" spans="1:12" x14ac:dyDescent="0.25">
      <c r="A27" s="77"/>
      <c r="B27" s="77"/>
      <c r="C27" s="77"/>
      <c r="D27" s="77"/>
      <c r="E27" s="77"/>
      <c r="F27" s="77"/>
      <c r="G27" s="77"/>
      <c r="H27" s="77"/>
      <c r="I27" s="77"/>
      <c r="J27" s="77"/>
      <c r="K27" s="77"/>
      <c r="L27" s="77"/>
    </row>
    <row r="28" spans="1:12" x14ac:dyDescent="0.25">
      <c r="A28" s="77"/>
      <c r="B28" s="77"/>
      <c r="C28" s="77"/>
      <c r="D28" s="77"/>
      <c r="E28" s="77"/>
      <c r="F28" s="77"/>
      <c r="G28" s="77"/>
      <c r="H28" s="77"/>
      <c r="I28" s="77"/>
      <c r="J28" s="77"/>
      <c r="K28" s="77"/>
      <c r="L28" s="77"/>
    </row>
    <row r="29" spans="1:12" x14ac:dyDescent="0.25">
      <c r="A29" s="77"/>
      <c r="B29" s="77"/>
      <c r="C29" s="77"/>
      <c r="D29" s="77"/>
      <c r="E29" s="77"/>
      <c r="F29" s="77"/>
      <c r="G29" s="77"/>
      <c r="H29" s="77"/>
      <c r="I29" s="77"/>
      <c r="J29" s="77"/>
      <c r="K29" s="77"/>
      <c r="L29" s="77"/>
    </row>
    <row r="30" spans="1:12" x14ac:dyDescent="0.25">
      <c r="A30" s="77"/>
      <c r="B30" s="77"/>
      <c r="C30" s="77"/>
      <c r="D30" s="77"/>
      <c r="E30" s="77"/>
      <c r="F30" s="77"/>
      <c r="G30" s="77"/>
      <c r="H30" s="77"/>
      <c r="I30" s="77"/>
      <c r="J30" s="77"/>
      <c r="K30" s="77"/>
      <c r="L30" s="77"/>
    </row>
    <row r="31" spans="1:12" x14ac:dyDescent="0.25">
      <c r="A31" s="77"/>
      <c r="B31" s="77"/>
      <c r="C31" s="77"/>
      <c r="D31" s="77"/>
      <c r="E31" s="77"/>
      <c r="F31" s="77"/>
      <c r="G31" s="77"/>
      <c r="H31" s="77"/>
      <c r="I31" s="77"/>
      <c r="J31" s="77"/>
      <c r="K31" s="77"/>
      <c r="L31" s="77"/>
    </row>
    <row r="32" spans="1:12" x14ac:dyDescent="0.25">
      <c r="A32" s="77"/>
      <c r="B32" s="77"/>
      <c r="C32" s="77"/>
      <c r="D32" s="77"/>
      <c r="E32" s="77"/>
      <c r="F32" s="77"/>
      <c r="G32" s="77"/>
      <c r="H32" s="77"/>
      <c r="I32" s="77"/>
      <c r="J32" s="77"/>
      <c r="K32" s="77"/>
      <c r="L32" s="77"/>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100"/>
  <sheetViews>
    <sheetView topLeftCell="A10" zoomScale="80" zoomScaleNormal="80" workbookViewId="0">
      <selection activeCell="G74" sqref="G74"/>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30" customWidth="1"/>
    <col min="6" max="6" width="17.85546875" style="30" customWidth="1"/>
    <col min="7" max="7" width="13.140625" style="27" customWidth="1"/>
    <col min="8" max="8" width="5" style="10" customWidth="1"/>
    <col min="9" max="9" width="14" style="10" customWidth="1"/>
    <col min="10" max="10" width="6.85546875" style="1" hidden="1" customWidth="1"/>
    <col min="11" max="11" width="5.28515625" style="1" hidden="1" customWidth="1"/>
    <col min="12" max="12" width="7.140625" style="1" hidden="1" customWidth="1"/>
    <col min="13" max="13" width="6.42578125" style="11" hidden="1" customWidth="1"/>
    <col min="14" max="14" width="3.42578125" style="1" hidden="1" customWidth="1"/>
    <col min="15" max="15" width="5" style="1" hidden="1" customWidth="1"/>
    <col min="16" max="16" width="5.85546875" style="1" hidden="1" customWidth="1"/>
    <col min="17" max="17" width="6.28515625" style="1" hidden="1" customWidth="1"/>
    <col min="18" max="18" width="6.140625" style="1" hidden="1" customWidth="1"/>
    <col min="19" max="19" width="5.85546875" style="1" hidden="1" customWidth="1"/>
    <col min="20" max="20" width="6.7109375" style="1" hidden="1" customWidth="1"/>
    <col min="21" max="21" width="8.85546875" style="1" hidden="1" customWidth="1"/>
    <col min="22" max="22" width="5.85546875" style="1" hidden="1" customWidth="1"/>
    <col min="23" max="23" width="6.85546875" style="1" hidden="1" customWidth="1"/>
    <col min="24" max="24" width="5.85546875" style="1" hidden="1" customWidth="1"/>
    <col min="25" max="25" width="8.5703125" style="1" hidden="1" customWidth="1"/>
    <col min="26" max="26" width="6.28515625" style="1" hidden="1" customWidth="1"/>
    <col min="27" max="27" width="5.85546875" style="1" hidden="1" customWidth="1"/>
    <col min="28" max="28" width="6.140625" style="1" hidden="1" customWidth="1"/>
    <col min="29" max="29" width="8.85546875" style="1" hidden="1" customWidth="1"/>
    <col min="30" max="30" width="5.28515625" style="1" hidden="1" customWidth="1"/>
    <col min="31" max="31" width="7.140625" style="1" hidden="1" customWidth="1"/>
    <col min="32" max="32" width="7" style="1" hidden="1" customWidth="1"/>
    <col min="33" max="33" width="4.7109375" style="1" hidden="1" customWidth="1"/>
    <col min="34" max="34" width="3.85546875" style="1" hidden="1" customWidth="1"/>
    <col min="35" max="35" width="5.28515625" style="1" hidden="1" customWidth="1"/>
    <col min="36" max="36" width="4.85546875" style="1" hidden="1" customWidth="1"/>
    <col min="37" max="37" width="8.140625" style="1" hidden="1" customWidth="1"/>
    <col min="38" max="38" width="6" style="1" hidden="1" customWidth="1"/>
    <col min="39" max="39" width="5.85546875" style="1" hidden="1" customWidth="1"/>
    <col min="40" max="40" width="4.140625" style="1" hidden="1" customWidth="1"/>
    <col min="41" max="41" width="4.7109375" style="12" hidden="1" customWidth="1"/>
    <col min="42" max="43" width="5.5703125" style="12" hidden="1" customWidth="1"/>
    <col min="44" max="44" width="3.85546875" style="12" hidden="1" customWidth="1"/>
    <col min="45" max="45" width="5" style="1" hidden="1" customWidth="1"/>
    <col min="46" max="46" width="6.85546875" style="1" hidden="1" customWidth="1"/>
    <col min="47" max="47" width="4" style="1" hidden="1" customWidth="1"/>
    <col min="48" max="48" width="6.85546875" style="1" hidden="1" customWidth="1"/>
    <col min="49" max="49" width="5.140625" style="1" hidden="1" customWidth="1"/>
    <col min="50" max="50" width="6.140625" style="1" hidden="1" customWidth="1"/>
    <col min="51" max="51" width="5.5703125" style="1" hidden="1" customWidth="1"/>
    <col min="52" max="52" width="4.28515625" style="1" hidden="1" customWidth="1"/>
    <col min="53" max="53" width="4" style="1" hidden="1" customWidth="1"/>
    <col min="54" max="54" width="4.5703125" style="1" hidden="1" customWidth="1"/>
    <col min="55" max="55" width="4.7109375" style="1" hidden="1" customWidth="1"/>
    <col min="56" max="56" width="3.7109375" style="1" hidden="1" customWidth="1"/>
    <col min="57" max="57" width="3.5703125" style="1" hidden="1" customWidth="1"/>
    <col min="58" max="58" width="4.140625" style="1" hidden="1" customWidth="1"/>
    <col min="59" max="59" width="4.7109375" style="1" hidden="1" customWidth="1"/>
    <col min="60" max="60" width="4.140625" style="1" hidden="1" customWidth="1"/>
    <col min="61" max="61" width="4.28515625" style="1" hidden="1" customWidth="1"/>
    <col min="62" max="64" width="3.7109375" style="1" hidden="1" customWidth="1"/>
    <col min="65" max="65" width="4.85546875" style="1" hidden="1" customWidth="1"/>
    <col min="66" max="66" width="7.85546875" style="1" hidden="1" customWidth="1"/>
    <col min="67" max="67" width="0.28515625" style="1" customWidth="1"/>
    <col min="68" max="68" width="6.140625" style="13" hidden="1" customWidth="1"/>
    <col min="69" max="69" width="0" style="1" hidden="1" customWidth="1"/>
    <col min="70" max="70" width="24.5703125" style="1" hidden="1" customWidth="1"/>
    <col min="71" max="75" width="8.85546875" style="1" hidden="1" customWidth="1"/>
    <col min="76" max="77" width="0" style="1" hidden="1" customWidth="1"/>
    <col min="78" max="78" width="8.85546875" style="1" hidden="1" customWidth="1"/>
    <col min="79" max="90" width="0" style="1" hidden="1" customWidth="1"/>
    <col min="91" max="91" width="8.85546875" style="27"/>
    <col min="92" max="93" width="8.85546875" style="1"/>
    <col min="94" max="95" width="0" style="1" hidden="1" customWidth="1"/>
    <col min="96" max="16384" width="8.85546875" style="1"/>
  </cols>
  <sheetData>
    <row r="1" spans="1:95" ht="72.75" customHeight="1" x14ac:dyDescent="0.25">
      <c r="A1" s="82" t="s">
        <v>435</v>
      </c>
      <c r="B1" s="82"/>
      <c r="C1" s="82"/>
      <c r="D1" s="82"/>
      <c r="E1" s="82"/>
      <c r="F1" s="82"/>
      <c r="H1" s="27"/>
    </row>
    <row r="2" spans="1:95" s="9" customFormat="1" ht="15.75" x14ac:dyDescent="0.25">
      <c r="A2" s="1"/>
      <c r="B2" s="87" t="s">
        <v>0</v>
      </c>
      <c r="C2" s="88"/>
      <c r="D2" s="88"/>
      <c r="E2" s="88"/>
      <c r="F2" s="2" t="s">
        <v>1</v>
      </c>
      <c r="G2" s="31"/>
      <c r="H2" s="31"/>
      <c r="I2" s="31"/>
      <c r="CM2" s="31"/>
    </row>
    <row r="3" spans="1:95" s="9" customFormat="1" ht="15.75" x14ac:dyDescent="0.25">
      <c r="A3" s="1"/>
      <c r="B3" s="3" t="s">
        <v>2</v>
      </c>
      <c r="C3" s="86" t="s">
        <v>3</v>
      </c>
      <c r="D3" s="86"/>
      <c r="E3" s="4" t="s">
        <v>4</v>
      </c>
      <c r="F3" s="2"/>
      <c r="G3" s="31"/>
      <c r="H3" s="31"/>
      <c r="I3" s="31"/>
      <c r="CM3" s="31"/>
    </row>
    <row r="4" spans="1:95" s="9" customFormat="1" ht="15.75" x14ac:dyDescent="0.25">
      <c r="A4" s="1"/>
      <c r="B4" s="5">
        <v>1</v>
      </c>
      <c r="C4" s="83" t="s">
        <v>5</v>
      </c>
      <c r="D4" s="85"/>
      <c r="E4" s="6"/>
      <c r="F4" s="7" t="str">
        <f>+IF(E4&gt;0,"","Утга нөхөх")</f>
        <v>Утга нөхөх</v>
      </c>
      <c r="G4" s="31"/>
      <c r="H4" s="31"/>
      <c r="I4" s="31"/>
      <c r="CM4" s="31"/>
    </row>
    <row r="5" spans="1:95" s="9" customFormat="1" x14ac:dyDescent="0.25">
      <c r="A5" s="1"/>
      <c r="B5" s="92" t="s">
        <v>6</v>
      </c>
      <c r="C5" s="95"/>
      <c r="D5" s="95"/>
      <c r="E5" s="96"/>
      <c r="F5" s="7"/>
      <c r="G5" s="31"/>
      <c r="H5" s="31"/>
      <c r="I5" s="31"/>
      <c r="CM5" s="31"/>
    </row>
    <row r="6" spans="1:95" s="9" customFormat="1" x14ac:dyDescent="0.25">
      <c r="A6" s="1"/>
      <c r="B6" s="5">
        <v>1</v>
      </c>
      <c r="C6" s="89" t="s">
        <v>7</v>
      </c>
      <c r="D6" s="90"/>
      <c r="E6" s="8"/>
      <c r="F6" s="7" t="str">
        <f>+IF(E6&gt;0,"","Утга нөхөх")</f>
        <v>Утга нөхөх</v>
      </c>
      <c r="G6" s="31" t="b">
        <f>IF(E6=$H$6,1, IF(E6=$H$7,3))</f>
        <v>0</v>
      </c>
      <c r="H6" s="31" t="s">
        <v>21</v>
      </c>
      <c r="I6" s="31" t="s">
        <v>23</v>
      </c>
      <c r="J6" s="9" t="s">
        <v>26</v>
      </c>
      <c r="K6" s="9" t="s">
        <v>29</v>
      </c>
      <c r="CM6" s="31"/>
    </row>
    <row r="7" spans="1:95" s="9" customFormat="1" x14ac:dyDescent="0.25">
      <c r="A7" s="1"/>
      <c r="B7" s="5">
        <v>2</v>
      </c>
      <c r="C7" s="83" t="s">
        <v>8</v>
      </c>
      <c r="D7" s="84"/>
      <c r="E7" s="8"/>
      <c r="F7" s="7" t="str">
        <f>+IF(E7&gt;0,"","Утга нөхөх")</f>
        <v>Утга нөхөх</v>
      </c>
      <c r="G7" s="31" t="b">
        <f>IF(E7=$I$6,1, IF(E7=$I$7,3, IF(E7=$I$8,5)))</f>
        <v>0</v>
      </c>
      <c r="H7" s="31" t="s">
        <v>22</v>
      </c>
      <c r="I7" s="31" t="s">
        <v>24</v>
      </c>
      <c r="J7" s="9" t="s">
        <v>27</v>
      </c>
      <c r="K7" s="9" t="s">
        <v>31</v>
      </c>
      <c r="CM7" s="31"/>
    </row>
    <row r="8" spans="1:95" s="9" customFormat="1" x14ac:dyDescent="0.25">
      <c r="A8" s="1"/>
      <c r="B8" s="5">
        <v>3</v>
      </c>
      <c r="C8" s="91" t="s">
        <v>9</v>
      </c>
      <c r="D8" s="91"/>
      <c r="E8" s="8"/>
      <c r="F8" s="7" t="str">
        <f>+IF(E8&gt;0,"","Утга нөхөх")</f>
        <v>Утга нөхөх</v>
      </c>
      <c r="G8" s="31" t="b">
        <f>IF(E8=$J$6,1, IF(E8=$J$7,3, IF(E8=$J$8,5)))</f>
        <v>0</v>
      </c>
      <c r="H8" s="31"/>
      <c r="I8" s="31" t="s">
        <v>25</v>
      </c>
      <c r="J8" s="9" t="s">
        <v>28</v>
      </c>
      <c r="K8" s="9" t="s">
        <v>30</v>
      </c>
      <c r="CM8" s="31"/>
    </row>
    <row r="9" spans="1:95" s="9" customFormat="1" x14ac:dyDescent="0.25">
      <c r="A9" s="1"/>
      <c r="B9" s="5">
        <v>4</v>
      </c>
      <c r="C9" s="89" t="s">
        <v>10</v>
      </c>
      <c r="D9" s="90"/>
      <c r="E9" s="8"/>
      <c r="F9" s="7" t="str">
        <f>+IF(E9&gt;0,"","Утга нөхөх")</f>
        <v>Утга нөхөх</v>
      </c>
      <c r="G9" s="31" t="b">
        <f>IF(E9=$K$6,1, IF(E9=$K$7,3, IF(E9=$K$8,5)))</f>
        <v>0</v>
      </c>
      <c r="H9" s="31"/>
      <c r="I9" s="31"/>
      <c r="CM9" s="31"/>
    </row>
    <row r="10" spans="1:95" s="9" customFormat="1" x14ac:dyDescent="0.25">
      <c r="A10" s="1"/>
      <c r="B10" s="92" t="s">
        <v>11</v>
      </c>
      <c r="C10" s="93"/>
      <c r="D10" s="93"/>
      <c r="E10" s="94"/>
      <c r="F10" s="7"/>
      <c r="G10" s="31"/>
      <c r="H10" s="31"/>
      <c r="I10" s="31"/>
      <c r="CM10" s="31"/>
    </row>
    <row r="11" spans="1:95" s="9" customFormat="1" ht="62.45" customHeight="1" x14ac:dyDescent="0.25">
      <c r="A11" s="1"/>
      <c r="B11" s="5">
        <v>1</v>
      </c>
      <c r="C11" s="83" t="s">
        <v>12</v>
      </c>
      <c r="D11" s="84"/>
      <c r="E11" s="8"/>
      <c r="F11" s="7" t="str">
        <f t="shared" ref="F11:F19" si="0">+IF(E11&gt;0,"","Утга нөхөх")</f>
        <v>Утга нөхөх</v>
      </c>
      <c r="G11" s="32" t="b">
        <f>IF(E11=$L$11,4.9, IF(E11=$L$12,2, IF(E11=$L$13,1, IF(E11=$L$14,5))))</f>
        <v>0</v>
      </c>
      <c r="H11" s="31"/>
      <c r="I11" s="31"/>
      <c r="L11" s="9">
        <v>1</v>
      </c>
      <c r="M11" s="9" t="s">
        <v>392</v>
      </c>
      <c r="N11" s="9" t="s">
        <v>392</v>
      </c>
      <c r="O11" s="9" t="s">
        <v>392</v>
      </c>
      <c r="CM11" s="31"/>
    </row>
    <row r="12" spans="1:95" s="9" customFormat="1" ht="35.450000000000003" customHeight="1" x14ac:dyDescent="0.25">
      <c r="A12" s="1"/>
      <c r="B12" s="5">
        <v>2</v>
      </c>
      <c r="C12" s="83" t="s">
        <v>13</v>
      </c>
      <c r="D12" s="84"/>
      <c r="E12" s="8"/>
      <c r="F12" s="7" t="str">
        <f t="shared" si="0"/>
        <v>Утга нөхөх</v>
      </c>
      <c r="G12" s="32" t="b">
        <f>IF(E12=$M$11,5, IF(E12=$M$12,1, IF(E12=$M$13, 4.9)))</f>
        <v>0</v>
      </c>
      <c r="H12" s="31"/>
      <c r="I12" s="31"/>
      <c r="L12" s="9">
        <v>2</v>
      </c>
      <c r="M12" s="9" t="s">
        <v>393</v>
      </c>
      <c r="N12" s="9" t="s">
        <v>393</v>
      </c>
      <c r="O12" s="9" t="s">
        <v>393</v>
      </c>
      <c r="CM12" s="31"/>
    </row>
    <row r="13" spans="1:95" s="9" customFormat="1" ht="31.35" customHeight="1" x14ac:dyDescent="0.25">
      <c r="A13" s="1"/>
      <c r="B13" s="5">
        <v>3</v>
      </c>
      <c r="C13" s="83" t="s">
        <v>14</v>
      </c>
      <c r="D13" s="84"/>
      <c r="E13" s="8"/>
      <c r="F13" s="7" t="str">
        <f t="shared" si="0"/>
        <v>Утга нөхөх</v>
      </c>
      <c r="G13" s="32" t="b">
        <f>IF(E13=$N$11,5, IF(E13=$N$12,1, IF(E13=$N$13, 4.9)))</f>
        <v>0</v>
      </c>
      <c r="H13" s="31"/>
      <c r="I13" s="31"/>
      <c r="L13" s="9">
        <v>3</v>
      </c>
      <c r="M13" s="9" t="s">
        <v>69</v>
      </c>
      <c r="N13" s="9" t="s">
        <v>69</v>
      </c>
      <c r="O13" s="9" t="s">
        <v>69</v>
      </c>
      <c r="CM13" s="31"/>
      <c r="CP13" s="9" t="s">
        <v>392</v>
      </c>
      <c r="CQ13" s="9" t="s">
        <v>29</v>
      </c>
    </row>
    <row r="14" spans="1:95" s="9" customFormat="1" ht="33.6" customHeight="1" x14ac:dyDescent="0.25">
      <c r="A14" s="1"/>
      <c r="B14" s="5">
        <v>4</v>
      </c>
      <c r="C14" s="83" t="s">
        <v>15</v>
      </c>
      <c r="D14" s="84"/>
      <c r="E14" s="8"/>
      <c r="F14" s="7" t="str">
        <f t="shared" si="0"/>
        <v>Утга нөхөх</v>
      </c>
      <c r="G14" s="32" t="b">
        <f>IF(E14=$O$11,5, IF(E14=$O$12,1, IF(E14=$O$13, 4.9)))</f>
        <v>0</v>
      </c>
      <c r="H14" s="31"/>
      <c r="I14" s="31"/>
      <c r="L14" s="9" t="s">
        <v>391</v>
      </c>
      <c r="CM14" s="31"/>
    </row>
    <row r="15" spans="1:95" s="9" customFormat="1" x14ac:dyDescent="0.25">
      <c r="A15" s="1"/>
      <c r="B15" s="92" t="s">
        <v>16</v>
      </c>
      <c r="C15" s="93"/>
      <c r="D15" s="93"/>
      <c r="E15" s="94"/>
      <c r="F15" s="7"/>
      <c r="G15" s="32"/>
      <c r="H15" s="31"/>
      <c r="I15" s="31"/>
      <c r="CM15" s="31"/>
    </row>
    <row r="16" spans="1:95" s="9" customFormat="1" ht="31.9" customHeight="1" x14ac:dyDescent="0.25">
      <c r="A16" s="1"/>
      <c r="B16" s="5">
        <v>1</v>
      </c>
      <c r="C16" s="83" t="s">
        <v>18</v>
      </c>
      <c r="D16" s="84"/>
      <c r="E16" s="8"/>
      <c r="F16" s="7" t="str">
        <f t="shared" si="0"/>
        <v>Утга нөхөх</v>
      </c>
      <c r="G16" s="32" t="b">
        <f>IF(E16=$P$16,5, IF(E16=$P$17,1, IF(E16=$P$18, 4.9)))</f>
        <v>0</v>
      </c>
      <c r="H16" s="31"/>
      <c r="I16" s="31"/>
      <c r="P16" s="9" t="s">
        <v>392</v>
      </c>
      <c r="Q16" s="9" t="s">
        <v>394</v>
      </c>
      <c r="CM16" s="31"/>
    </row>
    <row r="17" spans="1:91" s="9" customFormat="1" ht="31.35" customHeight="1" x14ac:dyDescent="0.25">
      <c r="A17" s="1"/>
      <c r="B17" s="5">
        <v>2</v>
      </c>
      <c r="C17" s="83" t="s">
        <v>19</v>
      </c>
      <c r="D17" s="84"/>
      <c r="E17" s="8"/>
      <c r="F17" s="7" t="str">
        <f t="shared" si="0"/>
        <v>Утга нөхөх</v>
      </c>
      <c r="G17" s="31" t="b">
        <f>IF(AND(E17&gt;=1,E17&lt;=19999999),1,IF(AND(E17&gt;=20000000,E17&lt;50000000),3,IF(E17&gt;=50000001,5)))</f>
        <v>0</v>
      </c>
      <c r="H17" s="31"/>
      <c r="I17" s="31"/>
      <c r="P17" s="9" t="s">
        <v>393</v>
      </c>
      <c r="Q17" s="9" t="s">
        <v>29</v>
      </c>
      <c r="CM17" s="31"/>
    </row>
    <row r="18" spans="1:91" s="9" customFormat="1" x14ac:dyDescent="0.25">
      <c r="A18" s="1"/>
      <c r="B18" s="92" t="s">
        <v>17</v>
      </c>
      <c r="C18" s="93"/>
      <c r="D18" s="93"/>
      <c r="E18" s="94"/>
      <c r="F18" s="7" t="str">
        <f t="shared" si="0"/>
        <v>Утга нөхөх</v>
      </c>
      <c r="G18" s="31"/>
      <c r="H18" s="31"/>
      <c r="I18" s="31"/>
      <c r="P18" s="9" t="s">
        <v>69</v>
      </c>
      <c r="Q18" s="9" t="s">
        <v>69</v>
      </c>
      <c r="CM18" s="31"/>
    </row>
    <row r="19" spans="1:91" s="9" customFormat="1" ht="47.45" customHeight="1" x14ac:dyDescent="0.25">
      <c r="A19" s="1"/>
      <c r="B19" s="5">
        <v>1</v>
      </c>
      <c r="C19" s="83" t="s">
        <v>20</v>
      </c>
      <c r="D19" s="84"/>
      <c r="E19" s="8"/>
      <c r="F19" s="7" t="str">
        <f t="shared" si="0"/>
        <v>Утга нөхөх</v>
      </c>
      <c r="G19" s="32" t="b">
        <f>IF(E19=$Q$16,5, IF(E19=$Q$17,1, IF(E19=$Q$18, 4.9)))</f>
        <v>0</v>
      </c>
      <c r="H19" s="31"/>
      <c r="I19" s="31"/>
      <c r="CM19" s="31"/>
    </row>
    <row r="20" spans="1:91" ht="16.350000000000001" customHeight="1" x14ac:dyDescent="0.25">
      <c r="C20" s="28"/>
      <c r="D20" s="28"/>
      <c r="E20" s="29"/>
      <c r="F20" s="29"/>
    </row>
    <row r="21" spans="1:91" ht="15.6" customHeight="1" x14ac:dyDescent="0.25">
      <c r="C21" s="29"/>
      <c r="D21" s="29"/>
      <c r="E21" s="29"/>
      <c r="F21" s="29"/>
    </row>
    <row r="22" spans="1:91" x14ac:dyDescent="0.25">
      <c r="B22" s="98" t="s">
        <v>32</v>
      </c>
      <c r="C22" s="99"/>
      <c r="D22" s="99"/>
      <c r="E22" s="99"/>
      <c r="F22" s="99"/>
    </row>
    <row r="23" spans="1:91" ht="14.45" customHeight="1" x14ac:dyDescent="0.25">
      <c r="B23" s="100" t="s">
        <v>33</v>
      </c>
      <c r="C23" s="100"/>
      <c r="D23" s="100"/>
      <c r="E23" s="101" t="s">
        <v>34</v>
      </c>
      <c r="F23" s="102"/>
      <c r="G23" s="33"/>
    </row>
    <row r="24" spans="1:91" ht="14.45" customHeight="1" x14ac:dyDescent="0.25">
      <c r="B24" s="88" t="s">
        <v>35</v>
      </c>
      <c r="C24" s="88"/>
      <c r="D24" s="88"/>
      <c r="E24" s="88"/>
      <c r="F24" s="88"/>
      <c r="G24" s="34"/>
      <c r="H24" s="10" t="s">
        <v>36</v>
      </c>
    </row>
    <row r="25" spans="1:91" ht="77.45" customHeight="1" x14ac:dyDescent="0.25">
      <c r="B25" s="5">
        <v>1</v>
      </c>
      <c r="C25" s="91" t="s">
        <v>453</v>
      </c>
      <c r="D25" s="91"/>
      <c r="E25" s="91"/>
      <c r="F25" s="91"/>
      <c r="G25" s="7" t="str">
        <f t="shared" ref="G25:G88" si="1">+IF(F25&gt;0,"","Утга нөхөх")</f>
        <v>Утга нөхөх</v>
      </c>
      <c r="H25" s="10" t="s">
        <v>37</v>
      </c>
      <c r="I25" s="10" t="b">
        <f>IF(E25=$H$24,1,IF(E25=$H$25,2,IF(E25=$H$26,3,IF(E25=$H$27,4,IF(E25=$H$28,5)))))</f>
        <v>0</v>
      </c>
      <c r="W25" s="14" t="s">
        <v>38</v>
      </c>
      <c r="X25" s="14" t="s">
        <v>39</v>
      </c>
      <c r="Y25" s="14" t="s">
        <v>40</v>
      </c>
      <c r="Z25" s="14" t="s">
        <v>41</v>
      </c>
      <c r="AA25" s="14" t="s">
        <v>42</v>
      </c>
      <c r="AB25" s="14" t="s">
        <v>43</v>
      </c>
      <c r="AC25" s="14" t="s">
        <v>44</v>
      </c>
      <c r="BL25" s="1">
        <v>1</v>
      </c>
      <c r="BM25" s="1" t="s">
        <v>45</v>
      </c>
      <c r="BN25" s="1" t="s">
        <v>46</v>
      </c>
      <c r="BO25" s="27" t="s">
        <v>47</v>
      </c>
    </row>
    <row r="26" spans="1:91" ht="59.45" customHeight="1" x14ac:dyDescent="0.25">
      <c r="B26" s="15">
        <v>2</v>
      </c>
      <c r="C26" s="97" t="s">
        <v>48</v>
      </c>
      <c r="D26" s="97"/>
      <c r="E26" s="91"/>
      <c r="F26" s="91"/>
      <c r="G26" s="7" t="str">
        <f t="shared" si="1"/>
        <v>Утга нөхөх</v>
      </c>
      <c r="H26" s="10" t="s">
        <v>49</v>
      </c>
      <c r="I26" s="10" t="b">
        <f>IF(E26=$H$29,1,IF(E26=$H$30,2,IF(E26=$H$31,3,IF(E26=$H$32,4,IF(E26=$H$33,5)))))</f>
        <v>0</v>
      </c>
      <c r="J26" s="16"/>
      <c r="W26" s="14" t="s">
        <v>50</v>
      </c>
      <c r="X26" s="14" t="s">
        <v>51</v>
      </c>
      <c r="Y26" s="14" t="s">
        <v>52</v>
      </c>
      <c r="Z26" s="14" t="s">
        <v>53</v>
      </c>
      <c r="AA26" s="14" t="s">
        <v>54</v>
      </c>
      <c r="AB26" s="14" t="s">
        <v>55</v>
      </c>
      <c r="AC26" s="14" t="s">
        <v>56</v>
      </c>
      <c r="BL26" s="1">
        <v>2</v>
      </c>
      <c r="BM26" s="1" t="s">
        <v>57</v>
      </c>
      <c r="BN26" s="1" t="s">
        <v>58</v>
      </c>
      <c r="BO26" s="27" t="s">
        <v>59</v>
      </c>
    </row>
    <row r="27" spans="1:91" ht="54" hidden="1" customHeight="1" x14ac:dyDescent="0.25">
      <c r="B27" s="5">
        <v>3</v>
      </c>
      <c r="C27" s="91" t="s">
        <v>60</v>
      </c>
      <c r="D27" s="91"/>
      <c r="E27" s="91"/>
      <c r="F27" s="91"/>
      <c r="G27" s="7" t="str">
        <f t="shared" si="1"/>
        <v>Утга нөхөх</v>
      </c>
      <c r="H27" s="10" t="s">
        <v>61</v>
      </c>
      <c r="I27" s="10" t="b">
        <f>IF(E27=$H$34,1,IF(E27=$H$35,2,IF(E27=$H$36,3,IF(E27=$H$37,4,IF(E27=$H$38,5)))))</f>
        <v>0</v>
      </c>
      <c r="J27" s="16"/>
      <c r="W27" s="14" t="s">
        <v>62</v>
      </c>
      <c r="X27" s="14" t="s">
        <v>63</v>
      </c>
      <c r="Y27" s="14" t="s">
        <v>64</v>
      </c>
      <c r="Z27" s="14" t="s">
        <v>65</v>
      </c>
      <c r="AA27" s="14" t="s">
        <v>66</v>
      </c>
      <c r="AB27" s="14" t="s">
        <v>67</v>
      </c>
      <c r="AC27" s="14" t="s">
        <v>68</v>
      </c>
      <c r="BL27" s="1">
        <v>3</v>
      </c>
      <c r="BM27" s="1" t="s">
        <v>69</v>
      </c>
    </row>
    <row r="28" spans="1:91" ht="72" hidden="1" customHeight="1" x14ac:dyDescent="0.25">
      <c r="B28" s="5">
        <v>4</v>
      </c>
      <c r="C28" s="91" t="s">
        <v>70</v>
      </c>
      <c r="D28" s="91"/>
      <c r="E28" s="91"/>
      <c r="F28" s="91"/>
      <c r="G28" s="7" t="str">
        <f t="shared" si="1"/>
        <v>Утга нөхөх</v>
      </c>
      <c r="H28" s="10" t="s">
        <v>71</v>
      </c>
      <c r="I28" s="10" t="b">
        <f>IF(E28=$H$43,1,IF(E28=$H$44,2,IF(E28=$H$45,3,IF(E28=$H$46,4,IF(E28=$H$47,5)))))</f>
        <v>0</v>
      </c>
      <c r="J28" s="16"/>
      <c r="W28" s="14" t="s">
        <v>72</v>
      </c>
      <c r="X28" s="14" t="s">
        <v>73</v>
      </c>
      <c r="Y28" s="14" t="s">
        <v>74</v>
      </c>
      <c r="Z28" s="14" t="s">
        <v>75</v>
      </c>
      <c r="AA28" s="14" t="s">
        <v>76</v>
      </c>
      <c r="AB28" s="14" t="s">
        <v>77</v>
      </c>
      <c r="AC28" s="14" t="s">
        <v>78</v>
      </c>
      <c r="BL28" s="1">
        <v>4</v>
      </c>
      <c r="BM28" s="1" t="s">
        <v>79</v>
      </c>
    </row>
    <row r="29" spans="1:91" ht="69" hidden="1" customHeight="1" x14ac:dyDescent="0.25">
      <c r="B29" s="5">
        <v>5</v>
      </c>
      <c r="C29" s="91" t="s">
        <v>80</v>
      </c>
      <c r="D29" s="91"/>
      <c r="E29" s="91"/>
      <c r="F29" s="91"/>
      <c r="G29" s="7" t="str">
        <f t="shared" si="1"/>
        <v>Утга нөхөх</v>
      </c>
      <c r="H29" s="10" t="s">
        <v>81</v>
      </c>
      <c r="I29" s="10" t="b">
        <f>IF(E29=$H$48,1,IF(E29=$H$49,2,IF(E29=$H$50,3,IF(E29=$H$51,4,IF(E29=$H$52,5)))))</f>
        <v>0</v>
      </c>
      <c r="J29" s="16"/>
      <c r="W29" s="14" t="s">
        <v>82</v>
      </c>
      <c r="X29" s="14" t="s">
        <v>83</v>
      </c>
      <c r="Y29" s="14" t="s">
        <v>84</v>
      </c>
      <c r="Z29" s="14" t="s">
        <v>85</v>
      </c>
      <c r="AA29" s="14" t="s">
        <v>86</v>
      </c>
      <c r="AB29" s="14" t="s">
        <v>87</v>
      </c>
      <c r="AC29" s="14" t="s">
        <v>88</v>
      </c>
      <c r="BL29" s="1">
        <v>5</v>
      </c>
    </row>
    <row r="30" spans="1:91" ht="32.450000000000003" hidden="1" customHeight="1" x14ac:dyDescent="0.25">
      <c r="B30" s="5">
        <v>6</v>
      </c>
      <c r="C30" s="91" t="s">
        <v>89</v>
      </c>
      <c r="D30" s="91"/>
      <c r="E30" s="91"/>
      <c r="F30" s="91"/>
      <c r="G30" s="7" t="str">
        <f t="shared" si="1"/>
        <v>Утга нөхөх</v>
      </c>
      <c r="H30" s="10" t="s">
        <v>90</v>
      </c>
      <c r="I30" s="10" t="b">
        <f>IF(E30=$W$25,1,IF(E30=$W$26,2,IF(E30=$W$27,3,IF(E30=$W$28,4,IF(E30=$W$29,5)))))</f>
        <v>0</v>
      </c>
      <c r="J30" s="16"/>
      <c r="T30" s="9"/>
    </row>
    <row r="31" spans="1:91" ht="45.6" hidden="1" customHeight="1" x14ac:dyDescent="0.25">
      <c r="B31" s="5">
        <v>7</v>
      </c>
      <c r="C31" s="91" t="s">
        <v>91</v>
      </c>
      <c r="D31" s="91"/>
      <c r="E31" s="91"/>
      <c r="F31" s="91"/>
      <c r="G31" s="7" t="str">
        <f t="shared" si="1"/>
        <v>Утга нөхөх</v>
      </c>
      <c r="H31" s="10" t="s">
        <v>92</v>
      </c>
      <c r="I31" s="10" t="b">
        <f>IF(E31=$X$25,1,IF(E31=$X$26,2,IF(E31=$X$27,3,IF(E31=$X$28,4,IF(E31=$X$29,5)))))</f>
        <v>0</v>
      </c>
      <c r="J31" s="16"/>
    </row>
    <row r="32" spans="1:91" ht="35.1" hidden="1" customHeight="1" x14ac:dyDescent="0.25">
      <c r="B32" s="5">
        <v>8</v>
      </c>
      <c r="C32" s="91" t="s">
        <v>93</v>
      </c>
      <c r="D32" s="91"/>
      <c r="E32" s="91"/>
      <c r="F32" s="91"/>
      <c r="G32" s="7" t="str">
        <f t="shared" si="1"/>
        <v>Утга нөхөх</v>
      </c>
      <c r="H32" s="10" t="s">
        <v>94</v>
      </c>
      <c r="I32" s="10" t="b">
        <f>IF(E32=$Y$25,1,IF(E32=$Y$26,2,IF(E32=$Y$27,3,IF(E32=$Y$28,4,IF(E32=$Y29,5)))))</f>
        <v>0</v>
      </c>
      <c r="J32" s="16"/>
    </row>
    <row r="33" spans="2:20" ht="49.35" hidden="1" customHeight="1" x14ac:dyDescent="0.25">
      <c r="B33" s="5">
        <v>9</v>
      </c>
      <c r="C33" s="91" t="s">
        <v>95</v>
      </c>
      <c r="D33" s="91"/>
      <c r="E33" s="91"/>
      <c r="F33" s="91"/>
      <c r="G33" s="7" t="str">
        <f t="shared" si="1"/>
        <v>Утга нөхөх</v>
      </c>
      <c r="H33" s="10" t="s">
        <v>96</v>
      </c>
      <c r="I33" s="10" t="b">
        <f>IF(E33=$Z$25,1,IF(E33=$Z$26,2,IF(E33=$Z$27,3,IF(E33=$Z$28,4,IF(E33=$Z$29,5)))))</f>
        <v>0</v>
      </c>
      <c r="J33" s="16"/>
    </row>
    <row r="34" spans="2:20" ht="74.45" customHeight="1" x14ac:dyDescent="0.25">
      <c r="B34" s="5">
        <v>3</v>
      </c>
      <c r="C34" s="91" t="s">
        <v>395</v>
      </c>
      <c r="D34" s="91"/>
      <c r="E34" s="91"/>
      <c r="F34" s="91"/>
      <c r="G34" s="7" t="str">
        <f t="shared" si="1"/>
        <v>Утга нөхөх</v>
      </c>
      <c r="H34" s="10" t="s">
        <v>97</v>
      </c>
      <c r="I34" s="10" t="b">
        <f>IF(E34=$AA$25,1,IF(E34=$AA$26,2,IF(E34=$AA$27,3,IF(E34=$AA$28,4,IF(E34=$AA$29,5)))))</f>
        <v>0</v>
      </c>
      <c r="J34" s="16"/>
    </row>
    <row r="35" spans="2:20" ht="33.6" hidden="1" customHeight="1" x14ac:dyDescent="0.25">
      <c r="B35" s="5">
        <v>11</v>
      </c>
      <c r="C35" s="91" t="s">
        <v>98</v>
      </c>
      <c r="D35" s="91"/>
      <c r="E35" s="91"/>
      <c r="F35" s="91"/>
      <c r="G35" s="7" t="str">
        <f t="shared" si="1"/>
        <v>Утга нөхөх</v>
      </c>
      <c r="H35" s="10" t="s">
        <v>99</v>
      </c>
      <c r="I35" s="10" t="b">
        <f>IF(E35=$AB$25,1,IF(E35=$AB$26,2,IF(E35=$AB$27,3,IF(E35=$AB$28,4,IF(E35=$AB$29,5)))))</f>
        <v>0</v>
      </c>
      <c r="J35" s="16"/>
    </row>
    <row r="36" spans="2:20" ht="35.1" hidden="1" customHeight="1" x14ac:dyDescent="0.25">
      <c r="B36" s="5">
        <v>12</v>
      </c>
      <c r="C36" s="91" t="s">
        <v>100</v>
      </c>
      <c r="D36" s="91"/>
      <c r="E36" s="91"/>
      <c r="F36" s="91"/>
      <c r="G36" s="7" t="str">
        <f t="shared" si="1"/>
        <v>Утга нөхөх</v>
      </c>
      <c r="H36" s="10" t="s">
        <v>101</v>
      </c>
      <c r="I36" s="10" t="b">
        <f>IF(E36=$AC$25,1,IF(E36=$AC$26,2,IF(E36=$AC$27,3,IF(E36=$AC$28,4,IF(E36=$AC$29,5)))))</f>
        <v>0</v>
      </c>
      <c r="J36" s="16"/>
    </row>
    <row r="37" spans="2:20" ht="45" hidden="1" customHeight="1" x14ac:dyDescent="0.25">
      <c r="B37" s="5">
        <v>13</v>
      </c>
      <c r="C37" s="83" t="s">
        <v>102</v>
      </c>
      <c r="D37" s="84"/>
      <c r="E37" s="103"/>
      <c r="F37" s="104"/>
      <c r="G37" s="7" t="str">
        <f t="shared" si="1"/>
        <v>Утга нөхөх</v>
      </c>
      <c r="H37" s="10" t="s">
        <v>103</v>
      </c>
      <c r="I37" s="10" t="b">
        <f>IF(E37=$BL$25,1,IF(E37=$BL$26,2,IF(E37=$BL$27,3,IF(E37=$BL$28,4,IF(E37=$BL$29,5)))))</f>
        <v>0</v>
      </c>
      <c r="J37" s="16"/>
    </row>
    <row r="38" spans="2:20" ht="51" customHeight="1" x14ac:dyDescent="0.25">
      <c r="B38" s="5">
        <v>4</v>
      </c>
      <c r="C38" s="83" t="s">
        <v>396</v>
      </c>
      <c r="D38" s="84"/>
      <c r="E38" s="103"/>
      <c r="F38" s="104"/>
      <c r="G38" s="7" t="str">
        <f t="shared" si="1"/>
        <v>Утга нөхөх</v>
      </c>
      <c r="H38" s="10" t="s">
        <v>104</v>
      </c>
      <c r="I38" s="10" t="b">
        <f>IF(E38=$BM$25,1,IF(E38=$BM$26,2,IF(E38=$BM$27,3,IF(E38=$BM$28,5))))</f>
        <v>0</v>
      </c>
      <c r="J38" s="16"/>
    </row>
    <row r="39" spans="2:20" ht="35.1" hidden="1" customHeight="1" x14ac:dyDescent="0.25">
      <c r="B39" s="5">
        <v>15</v>
      </c>
      <c r="C39" s="83" t="s">
        <v>105</v>
      </c>
      <c r="D39" s="84"/>
      <c r="E39" s="103"/>
      <c r="F39" s="104"/>
      <c r="G39" s="7" t="str">
        <f t="shared" si="1"/>
        <v>Утга нөхөх</v>
      </c>
      <c r="I39" s="10" t="b">
        <f>IF(E39=$BN$25,1,IF(E39=$BN$26,5))</f>
        <v>0</v>
      </c>
      <c r="J39" s="16"/>
    </row>
    <row r="40" spans="2:20" ht="35.1" hidden="1" customHeight="1" x14ac:dyDescent="0.25">
      <c r="B40" s="5">
        <v>16</v>
      </c>
      <c r="C40" s="83" t="s">
        <v>106</v>
      </c>
      <c r="D40" s="84"/>
      <c r="E40" s="103"/>
      <c r="F40" s="104"/>
      <c r="G40" s="7" t="str">
        <f t="shared" si="1"/>
        <v>Утга нөхөх</v>
      </c>
      <c r="I40" s="10" t="b">
        <f>IF(E40=$BO$25,1,IF(E40=$BO$26,5))</f>
        <v>0</v>
      </c>
      <c r="J40" s="16"/>
    </row>
    <row r="41" spans="2:20" ht="17.45" customHeight="1" x14ac:dyDescent="0.25">
      <c r="B41" s="88" t="s">
        <v>107</v>
      </c>
      <c r="C41" s="105"/>
      <c r="D41" s="105"/>
      <c r="E41" s="105"/>
      <c r="F41" s="105"/>
      <c r="G41" s="7"/>
    </row>
    <row r="42" spans="2:20" ht="61.5" customHeight="1" x14ac:dyDescent="0.25">
      <c r="B42" s="5">
        <v>1</v>
      </c>
      <c r="C42" s="91" t="s">
        <v>454</v>
      </c>
      <c r="D42" s="91"/>
      <c r="E42" s="91"/>
      <c r="F42" s="91"/>
      <c r="G42" s="7" t="str">
        <f t="shared" si="1"/>
        <v>Утга нөхөх</v>
      </c>
      <c r="I42" s="10" t="b">
        <f>IF(E42=$J$42,1,IF(E42=$J$43,2,IF(E42=$J$44,3,IF(E42=$J$45,4,IF(E42=$J$46,5)))))</f>
        <v>0</v>
      </c>
      <c r="J42" s="16" t="s">
        <v>108</v>
      </c>
      <c r="L42" s="16" t="s">
        <v>109</v>
      </c>
      <c r="M42" s="17" t="s">
        <v>110</v>
      </c>
      <c r="O42" s="18" t="s">
        <v>111</v>
      </c>
      <c r="P42" s="18" t="s">
        <v>112</v>
      </c>
      <c r="Q42" s="18" t="s">
        <v>113</v>
      </c>
      <c r="R42" s="18" t="s">
        <v>114</v>
      </c>
      <c r="S42" s="18" t="s">
        <v>115</v>
      </c>
      <c r="T42" s="18" t="s">
        <v>116</v>
      </c>
    </row>
    <row r="43" spans="2:20" ht="39" customHeight="1" x14ac:dyDescent="0.25">
      <c r="B43" s="73">
        <v>2</v>
      </c>
      <c r="C43" s="91" t="s">
        <v>117</v>
      </c>
      <c r="D43" s="91"/>
      <c r="E43" s="91"/>
      <c r="F43" s="91"/>
      <c r="G43" s="7" t="str">
        <f t="shared" si="1"/>
        <v>Утга нөхөх</v>
      </c>
      <c r="H43" s="10" t="s">
        <v>118</v>
      </c>
      <c r="I43" s="10" t="b">
        <f>IF(E43=$K$43,1,IF(E43=$K$44,2,IF(E43=$K$45,3,IF(E43=$K$46,4,IF(E43=$K$47,5)))))</f>
        <v>0</v>
      </c>
      <c r="J43" s="16" t="s">
        <v>119</v>
      </c>
      <c r="K43" s="14" t="s">
        <v>120</v>
      </c>
      <c r="L43" s="16" t="s">
        <v>121</v>
      </c>
      <c r="M43" s="17" t="s">
        <v>122</v>
      </c>
      <c r="O43" s="18" t="s">
        <v>123</v>
      </c>
      <c r="P43" s="18" t="s">
        <v>124</v>
      </c>
      <c r="Q43" s="18" t="s">
        <v>125</v>
      </c>
      <c r="R43" s="18" t="s">
        <v>126</v>
      </c>
      <c r="S43" s="18" t="s">
        <v>127</v>
      </c>
      <c r="T43" s="18" t="s">
        <v>128</v>
      </c>
    </row>
    <row r="44" spans="2:20" ht="41.45" customHeight="1" x14ac:dyDescent="0.25">
      <c r="B44" s="73">
        <v>3</v>
      </c>
      <c r="C44" s="91" t="s">
        <v>397</v>
      </c>
      <c r="D44" s="91"/>
      <c r="E44" s="91"/>
      <c r="F44" s="91"/>
      <c r="G44" s="7" t="str">
        <f t="shared" si="1"/>
        <v>Утга нөхөх</v>
      </c>
      <c r="H44" s="10" t="s">
        <v>129</v>
      </c>
      <c r="I44" s="10" t="b">
        <f>IF(E44=$L$42,1,IF(E44=$L$43,2,IF(E44=$L$44,3,IF(E44=$L$45,4,IF(E44=$L$46,5,IF(E44=$L$47,5))))))</f>
        <v>0</v>
      </c>
      <c r="J44" s="16" t="s">
        <v>130</v>
      </c>
      <c r="K44" s="14" t="s">
        <v>131</v>
      </c>
      <c r="L44" s="16" t="s">
        <v>132</v>
      </c>
      <c r="M44" s="17" t="s">
        <v>133</v>
      </c>
      <c r="O44" s="18" t="s">
        <v>134</v>
      </c>
      <c r="P44" s="18" t="s">
        <v>135</v>
      </c>
      <c r="Q44" s="20" t="s">
        <v>136</v>
      </c>
      <c r="R44" s="18" t="s">
        <v>137</v>
      </c>
      <c r="S44" s="18" t="s">
        <v>138</v>
      </c>
      <c r="T44" s="18" t="s">
        <v>139</v>
      </c>
    </row>
    <row r="45" spans="2:20" ht="180" customHeight="1" x14ac:dyDescent="0.25">
      <c r="B45" s="73">
        <v>4</v>
      </c>
      <c r="C45" s="91" t="s">
        <v>398</v>
      </c>
      <c r="D45" s="91"/>
      <c r="E45" s="91"/>
      <c r="F45" s="91"/>
      <c r="G45" s="7" t="str">
        <f t="shared" si="1"/>
        <v>Утга нөхөх</v>
      </c>
      <c r="H45" s="10" t="s">
        <v>140</v>
      </c>
      <c r="I45" s="10" t="b">
        <f>IF(E45=$M$42,1,IF(E45=$M$43,2,IF(E45=$M$44,3,IF(E45=$M$45,4,IF(E45=$M$46,5)))))</f>
        <v>0</v>
      </c>
      <c r="J45" s="16" t="s">
        <v>141</v>
      </c>
      <c r="K45" s="14" t="s">
        <v>142</v>
      </c>
      <c r="L45" s="16" t="s">
        <v>143</v>
      </c>
      <c r="M45" s="21" t="s">
        <v>144</v>
      </c>
      <c r="N45" s="18" t="s">
        <v>145</v>
      </c>
      <c r="O45" s="18" t="s">
        <v>146</v>
      </c>
      <c r="P45" s="20" t="s">
        <v>147</v>
      </c>
      <c r="Q45" s="18" t="s">
        <v>148</v>
      </c>
      <c r="R45" s="18" t="s">
        <v>149</v>
      </c>
      <c r="S45" s="18" t="s">
        <v>150</v>
      </c>
      <c r="T45" s="18" t="s">
        <v>151</v>
      </c>
    </row>
    <row r="46" spans="2:20" ht="44.45" hidden="1" customHeight="1" x14ac:dyDescent="0.25">
      <c r="B46" s="73">
        <v>5</v>
      </c>
      <c r="C46" s="91" t="s">
        <v>152</v>
      </c>
      <c r="D46" s="91"/>
      <c r="E46" s="91"/>
      <c r="F46" s="91"/>
      <c r="G46" s="7" t="str">
        <f t="shared" si="1"/>
        <v>Утга нөхөх</v>
      </c>
      <c r="H46" s="10" t="s">
        <v>153</v>
      </c>
      <c r="I46" s="10" t="b">
        <f>IF(E46=$N$45,1,IF(E46=$N$46,2,IF(E46=$N$47,3,IF(E46=$N$48,4,IF(E46=$N$49,5)))))</f>
        <v>0</v>
      </c>
      <c r="J46" s="1" t="s">
        <v>154</v>
      </c>
      <c r="K46" s="14" t="s">
        <v>155</v>
      </c>
      <c r="L46" s="16" t="s">
        <v>156</v>
      </c>
      <c r="M46" s="21" t="s">
        <v>157</v>
      </c>
      <c r="N46" s="18" t="s">
        <v>158</v>
      </c>
      <c r="O46" s="18" t="s">
        <v>159</v>
      </c>
      <c r="P46" s="18" t="s">
        <v>160</v>
      </c>
      <c r="Q46" s="18" t="s">
        <v>161</v>
      </c>
      <c r="R46" s="18" t="s">
        <v>162</v>
      </c>
      <c r="S46" s="9" t="s">
        <v>163</v>
      </c>
      <c r="T46" s="14" t="s">
        <v>164</v>
      </c>
    </row>
    <row r="47" spans="2:20" ht="39.6" customHeight="1" x14ac:dyDescent="0.25">
      <c r="B47" s="73">
        <v>5</v>
      </c>
      <c r="C47" s="91" t="s">
        <v>165</v>
      </c>
      <c r="D47" s="91"/>
      <c r="E47" s="91"/>
      <c r="F47" s="91"/>
      <c r="G47" s="7" t="str">
        <f t="shared" si="1"/>
        <v>Утга нөхөх</v>
      </c>
      <c r="H47" s="10" t="s">
        <v>166</v>
      </c>
      <c r="I47" s="10" t="b">
        <f>IF(E47=$O$42,1,IF(E47=$O$43,2,IF(E47=$O$44,3,IF(E47=$O$45,4,IF(E47=$O$46,5)))))</f>
        <v>0</v>
      </c>
      <c r="K47" s="14" t="s">
        <v>167</v>
      </c>
      <c r="L47" s="1" t="s">
        <v>168</v>
      </c>
      <c r="M47" s="22"/>
      <c r="N47" s="18" t="s">
        <v>169</v>
      </c>
      <c r="O47" s="9"/>
      <c r="P47" s="9"/>
      <c r="Q47" s="9"/>
      <c r="S47" s="9"/>
    </row>
    <row r="48" spans="2:20" ht="204" hidden="1" customHeight="1" x14ac:dyDescent="0.25">
      <c r="B48" s="19">
        <v>7</v>
      </c>
      <c r="C48" s="91" t="s">
        <v>170</v>
      </c>
      <c r="D48" s="91"/>
      <c r="E48" s="91"/>
      <c r="F48" s="91"/>
      <c r="G48" s="7" t="str">
        <f t="shared" si="1"/>
        <v>Утга нөхөх</v>
      </c>
      <c r="H48" s="35" t="s">
        <v>171</v>
      </c>
      <c r="I48" s="10" t="b">
        <f>IF(E48=$P$42,1,IF(E48=$P$43,2,IF(E48=$P$44,3,IF(E48=$P$45,4,IF(E48=$P$46,5)))))</f>
        <v>0</v>
      </c>
      <c r="M48" s="22"/>
      <c r="N48" s="18" t="s">
        <v>172</v>
      </c>
    </row>
    <row r="49" spans="2:39" ht="146.1" hidden="1" customHeight="1" x14ac:dyDescent="0.25">
      <c r="B49" s="5">
        <v>8</v>
      </c>
      <c r="C49" s="91" t="s">
        <v>173</v>
      </c>
      <c r="D49" s="91"/>
      <c r="E49" s="91"/>
      <c r="F49" s="91"/>
      <c r="G49" s="7" t="str">
        <f t="shared" si="1"/>
        <v>Утга нөхөх</v>
      </c>
      <c r="H49" s="35" t="s">
        <v>174</v>
      </c>
      <c r="I49" s="10" t="b">
        <f>IF(E49=$Q$42,1,IF(E49=$Q$43,2,IF(E49=$Q$44,3,IF(E49=$Q$45,4,IF(E49=$Q$46,5)))))</f>
        <v>0</v>
      </c>
      <c r="M49" s="22"/>
      <c r="N49" s="18" t="s">
        <v>175</v>
      </c>
      <c r="O49" s="9"/>
      <c r="P49" s="9"/>
      <c r="Q49" s="9"/>
    </row>
    <row r="50" spans="2:39" ht="135.6" hidden="1" customHeight="1" x14ac:dyDescent="0.25">
      <c r="B50" s="19">
        <v>9</v>
      </c>
      <c r="C50" s="91" t="s">
        <v>176</v>
      </c>
      <c r="D50" s="91"/>
      <c r="E50" s="91"/>
      <c r="F50" s="91"/>
      <c r="G50" s="7" t="str">
        <f t="shared" si="1"/>
        <v>Утга нөхөх</v>
      </c>
      <c r="H50" s="35" t="s">
        <v>177</v>
      </c>
      <c r="I50" s="10" t="b">
        <f>IF(E50=$R$42,1,IF(E50=$R$43,2,IF(E50=$R$44,3,IF(E50=$R$45,4,IF(E50=$R$46,5)))))</f>
        <v>0</v>
      </c>
      <c r="M50" s="22"/>
      <c r="N50" s="9"/>
    </row>
    <row r="51" spans="2:39" ht="31.35" customHeight="1" x14ac:dyDescent="0.25">
      <c r="B51" s="5">
        <v>6</v>
      </c>
      <c r="C51" s="91" t="s">
        <v>178</v>
      </c>
      <c r="D51" s="91"/>
      <c r="E51" s="91"/>
      <c r="F51" s="91"/>
      <c r="G51" s="7" t="str">
        <f t="shared" si="1"/>
        <v>Утга нөхөх</v>
      </c>
      <c r="H51" s="35" t="s">
        <v>179</v>
      </c>
      <c r="I51" s="10" t="b">
        <f>IF(E51=$S$42,1,IF(E51=$S$43,2,IF(E51=$S$44,3,IF(E51=$S$45,4,IF(E51=$S$46,5)))))</f>
        <v>0</v>
      </c>
      <c r="M51" s="22"/>
    </row>
    <row r="52" spans="2:39" ht="165" customHeight="1" x14ac:dyDescent="0.25">
      <c r="B52" s="5">
        <v>7</v>
      </c>
      <c r="C52" s="91" t="s">
        <v>180</v>
      </c>
      <c r="D52" s="91"/>
      <c r="E52" s="91"/>
      <c r="F52" s="91"/>
      <c r="G52" s="7" t="str">
        <f t="shared" si="1"/>
        <v>Утга нөхөх</v>
      </c>
      <c r="H52" s="35" t="s">
        <v>181</v>
      </c>
      <c r="I52" s="10" t="b">
        <f>IF(E52=$T$42,1,IF(E52=$T$43,2,IF(E52=$T$44,3,IF(E52=$T$45,4,IF(E52=$T$46,5)))))</f>
        <v>0</v>
      </c>
      <c r="M52" s="22"/>
      <c r="N52" s="9"/>
    </row>
    <row r="53" spans="2:39" x14ac:dyDescent="0.25">
      <c r="B53" s="99" t="s">
        <v>182</v>
      </c>
      <c r="C53" s="99"/>
      <c r="D53" s="99"/>
      <c r="E53" s="99"/>
      <c r="F53" s="99"/>
      <c r="G53" s="7"/>
      <c r="M53" s="22"/>
    </row>
    <row r="54" spans="2:39" ht="73.5" hidden="1" customHeight="1" x14ac:dyDescent="0.25">
      <c r="B54" s="5">
        <v>1</v>
      </c>
      <c r="C54" s="91" t="s">
        <v>183</v>
      </c>
      <c r="D54" s="91"/>
      <c r="E54" s="91"/>
      <c r="F54" s="91"/>
      <c r="G54" s="7" t="str">
        <f t="shared" si="1"/>
        <v>Утга нөхөх</v>
      </c>
      <c r="H54" s="35" t="s">
        <v>184</v>
      </c>
      <c r="I54" s="10" t="b">
        <f>IF(E54=$U$54,1,IF(E54=$U$55,2,IF(E54=$U$56,3,IF(E54=$U$57,4,IF(E54=$U$58,5)))))</f>
        <v>0</v>
      </c>
      <c r="U54" s="18" t="s">
        <v>185</v>
      </c>
      <c r="V54" s="16" t="s">
        <v>186</v>
      </c>
    </row>
    <row r="55" spans="2:39" ht="57" customHeight="1" x14ac:dyDescent="0.25">
      <c r="B55" s="5">
        <v>1</v>
      </c>
      <c r="C55" s="91" t="s">
        <v>399</v>
      </c>
      <c r="D55" s="91"/>
      <c r="E55" s="91"/>
      <c r="F55" s="91"/>
      <c r="G55" s="7" t="str">
        <f t="shared" si="1"/>
        <v>Утга нөхөх</v>
      </c>
      <c r="H55" s="35" t="s">
        <v>187</v>
      </c>
      <c r="I55" s="10" t="b">
        <f>IF(E55=$V$54,1,IF(E55=$V$55,2,IF(E55=$V$56,3,IF(E55=$V$57,4,IF(E55=$V$58,5)))))</f>
        <v>0</v>
      </c>
      <c r="U55" s="18" t="s">
        <v>188</v>
      </c>
      <c r="V55" s="16" t="s">
        <v>189</v>
      </c>
    </row>
    <row r="56" spans="2:39" ht="48.6" customHeight="1" x14ac:dyDescent="0.25">
      <c r="B56" s="5">
        <v>2</v>
      </c>
      <c r="C56" s="91" t="s">
        <v>400</v>
      </c>
      <c r="D56" s="91"/>
      <c r="E56" s="91"/>
      <c r="F56" s="91"/>
      <c r="G56" s="7" t="str">
        <f t="shared" si="1"/>
        <v>Утга нөхөх</v>
      </c>
      <c r="I56" s="10" t="b">
        <f>IF(E56=$AD$56,1,IF(E56=$AD$57,2,IF(E56=$AD$58,3,IF(E56=$AD$59,4,IF(E56=$AD$60,5)))))</f>
        <v>0</v>
      </c>
      <c r="U56" s="18" t="s">
        <v>190</v>
      </c>
      <c r="V56" s="16" t="s">
        <v>191</v>
      </c>
      <c r="AD56" s="18" t="s">
        <v>192</v>
      </c>
    </row>
    <row r="57" spans="2:39" ht="45.75" customHeight="1" x14ac:dyDescent="0.25">
      <c r="B57" s="5">
        <v>3</v>
      </c>
      <c r="C57" s="91" t="s">
        <v>193</v>
      </c>
      <c r="D57" s="91"/>
      <c r="E57" s="91"/>
      <c r="F57" s="91"/>
      <c r="G57" s="7" t="str">
        <f t="shared" si="1"/>
        <v>Утга нөхөх</v>
      </c>
      <c r="H57" s="35" t="s">
        <v>194</v>
      </c>
      <c r="I57" s="10" t="b">
        <f>IF(E57=$AE$57,1,IF(E57=$AE$58,2,IF(E57=$AE$59,3,IF(E57=$AE$60,4,IF(E57=$AE$61,5)))))</f>
        <v>0</v>
      </c>
      <c r="U57" s="18" t="s">
        <v>195</v>
      </c>
      <c r="V57" s="16" t="s">
        <v>196</v>
      </c>
      <c r="AD57" s="18" t="s">
        <v>197</v>
      </c>
      <c r="AE57" s="18" t="s">
        <v>198</v>
      </c>
      <c r="AF57" s="18" t="s">
        <v>199</v>
      </c>
      <c r="AG57" s="14" t="s">
        <v>200</v>
      </c>
      <c r="AH57" s="14" t="s">
        <v>201</v>
      </c>
    </row>
    <row r="58" spans="2:39" ht="63.75" hidden="1" customHeight="1" x14ac:dyDescent="0.25">
      <c r="B58" s="5">
        <v>5</v>
      </c>
      <c r="C58" s="91" t="s">
        <v>202</v>
      </c>
      <c r="D58" s="91"/>
      <c r="E58" s="91"/>
      <c r="F58" s="91"/>
      <c r="G58" s="7" t="str">
        <f t="shared" si="1"/>
        <v>Утга нөхөх</v>
      </c>
      <c r="H58" s="35" t="s">
        <v>203</v>
      </c>
      <c r="I58" s="10" t="b">
        <f>IF(E58=$AF$57,1,IF(E58=$AF$58,2,IF(E58=$AF$59,3,IF(E58=$AF$60,4,IF(E58=$AF$61,5)))))</f>
        <v>0</v>
      </c>
      <c r="U58" s="18" t="s">
        <v>204</v>
      </c>
      <c r="V58" s="16" t="s">
        <v>205</v>
      </c>
      <c r="AD58" s="18" t="s">
        <v>206</v>
      </c>
      <c r="AE58" s="18" t="s">
        <v>207</v>
      </c>
      <c r="AF58" s="18" t="s">
        <v>208</v>
      </c>
      <c r="AG58" s="14" t="s">
        <v>209</v>
      </c>
      <c r="AH58" s="14" t="s">
        <v>210</v>
      </c>
    </row>
    <row r="59" spans="2:39" ht="61.5" customHeight="1" x14ac:dyDescent="0.25">
      <c r="B59" s="5">
        <v>4</v>
      </c>
      <c r="C59" s="91" t="s">
        <v>211</v>
      </c>
      <c r="D59" s="91"/>
      <c r="E59" s="91"/>
      <c r="F59" s="91"/>
      <c r="G59" s="7" t="str">
        <f t="shared" si="1"/>
        <v>Утга нөхөх</v>
      </c>
      <c r="I59" s="10" t="b">
        <f>IF(E59=$AG$57,1,IF(E59=$AG$58,2,IF(E59=$AG$59,3,IF(E59=$AG$60,4,IF(E59=$AG$61,5)))))</f>
        <v>0</v>
      </c>
      <c r="U59" s="9"/>
      <c r="V59" s="9"/>
      <c r="AD59" s="18" t="s">
        <v>212</v>
      </c>
      <c r="AE59" s="18" t="s">
        <v>213</v>
      </c>
      <c r="AF59" s="18" t="s">
        <v>214</v>
      </c>
      <c r="AG59" s="14" t="s">
        <v>215</v>
      </c>
      <c r="AH59" s="14" t="s">
        <v>216</v>
      </c>
    </row>
    <row r="60" spans="2:39" ht="57.6" customHeight="1" x14ac:dyDescent="0.25">
      <c r="B60" s="5">
        <v>5</v>
      </c>
      <c r="C60" s="91" t="s">
        <v>217</v>
      </c>
      <c r="D60" s="91"/>
      <c r="E60" s="91"/>
      <c r="F60" s="91"/>
      <c r="G60" s="7" t="str">
        <f t="shared" si="1"/>
        <v>Утга нөхөх</v>
      </c>
      <c r="I60" s="10" t="b">
        <f>IF(E60=$AH$57,1,IF(E60=$AH$58,2,IF(E60=$AH$59,3,IF(E60=$AH$60,4,IF(E60=$AH$61,5)))))</f>
        <v>0</v>
      </c>
      <c r="AD60" s="18" t="s">
        <v>218</v>
      </c>
      <c r="AE60" s="18" t="s">
        <v>219</v>
      </c>
      <c r="AF60" s="14" t="s">
        <v>220</v>
      </c>
      <c r="AG60" s="14" t="s">
        <v>221</v>
      </c>
      <c r="AH60" s="14" t="s">
        <v>222</v>
      </c>
    </row>
    <row r="61" spans="2:39" ht="21" customHeight="1" x14ac:dyDescent="0.25">
      <c r="B61" s="106" t="s">
        <v>223</v>
      </c>
      <c r="C61" s="109"/>
      <c r="D61" s="109"/>
      <c r="E61" s="109"/>
      <c r="F61" s="110"/>
      <c r="G61" s="7"/>
      <c r="U61" s="9"/>
      <c r="V61" s="9"/>
      <c r="AD61" s="9"/>
      <c r="AE61" s="18" t="s">
        <v>224</v>
      </c>
      <c r="AF61" s="14" t="s">
        <v>225</v>
      </c>
      <c r="AG61" s="14" t="s">
        <v>226</v>
      </c>
      <c r="AH61" s="23" t="s">
        <v>227</v>
      </c>
    </row>
    <row r="62" spans="2:39" ht="58.35" hidden="1" customHeight="1" x14ac:dyDescent="0.25">
      <c r="B62" s="5">
        <v>1</v>
      </c>
      <c r="C62" s="91" t="s">
        <v>228</v>
      </c>
      <c r="D62" s="91"/>
      <c r="E62" s="91"/>
      <c r="F62" s="91"/>
      <c r="G62" s="7" t="str">
        <f t="shared" si="1"/>
        <v>Утга нөхөх</v>
      </c>
      <c r="I62" s="10" t="b">
        <f>IF(E62=$AI$62,1,IF(E62=$AI$63,2,IF(E62=$AI$64,3,IF(E62=$AI$65,4,IF(E62=$AI$66,5)))))</f>
        <v>0</v>
      </c>
      <c r="AE62" s="9"/>
      <c r="AI62" s="14" t="s">
        <v>229</v>
      </c>
      <c r="AJ62" s="14" t="s">
        <v>230</v>
      </c>
      <c r="AK62" s="14" t="s">
        <v>231</v>
      </c>
      <c r="AL62" s="14" t="s">
        <v>232</v>
      </c>
      <c r="AM62" s="14" t="s">
        <v>233</v>
      </c>
    </row>
    <row r="63" spans="2:39" ht="96" hidden="1" customHeight="1" x14ac:dyDescent="0.25">
      <c r="B63" s="5">
        <v>2</v>
      </c>
      <c r="C63" s="91" t="s">
        <v>234</v>
      </c>
      <c r="D63" s="91"/>
      <c r="E63" s="91"/>
      <c r="F63" s="91"/>
      <c r="G63" s="7" t="str">
        <f t="shared" si="1"/>
        <v>Утга нөхөх</v>
      </c>
      <c r="I63" s="10" t="b">
        <f>IF(E63=$AJ$62,1,IF(E63=$AJ$63,2,IF(E63=$AJ$64,3,IF(E63=$AJ$65,4,IF(E63=$AJ$66,5)))))</f>
        <v>0</v>
      </c>
      <c r="AD63" s="9"/>
      <c r="AI63" s="14" t="s">
        <v>235</v>
      </c>
      <c r="AJ63" s="14" t="s">
        <v>236</v>
      </c>
      <c r="AK63" s="14" t="s">
        <v>237</v>
      </c>
      <c r="AL63" s="14" t="s">
        <v>238</v>
      </c>
      <c r="AM63" s="14" t="s">
        <v>239</v>
      </c>
    </row>
    <row r="64" spans="2:39" ht="53.25" hidden="1" customHeight="1" x14ac:dyDescent="0.25">
      <c r="B64" s="5">
        <v>3</v>
      </c>
      <c r="C64" s="91" t="s">
        <v>240</v>
      </c>
      <c r="D64" s="91"/>
      <c r="E64" s="91"/>
      <c r="F64" s="91"/>
      <c r="G64" s="7" t="str">
        <f t="shared" si="1"/>
        <v>Утга нөхөх</v>
      </c>
      <c r="I64" s="10" t="b">
        <f>IF(E64=$AK$62,1,IF(E64=$AK$63,2,IF(E64=$AK$64,3,IF(E64=$AK$65,4,IF(E64=$AK$66,5)))))</f>
        <v>0</v>
      </c>
      <c r="AE64" s="9"/>
      <c r="AI64" s="14" t="s">
        <v>241</v>
      </c>
      <c r="AJ64" s="14" t="s">
        <v>242</v>
      </c>
      <c r="AK64" s="14" t="s">
        <v>243</v>
      </c>
      <c r="AL64" s="14" t="s">
        <v>244</v>
      </c>
      <c r="AM64" s="14" t="s">
        <v>245</v>
      </c>
    </row>
    <row r="65" spans="2:61" ht="60.6" hidden="1" customHeight="1" x14ac:dyDescent="0.25">
      <c r="B65" s="5">
        <v>4</v>
      </c>
      <c r="C65" s="91" t="s">
        <v>246</v>
      </c>
      <c r="D65" s="91"/>
      <c r="E65" s="91"/>
      <c r="F65" s="91"/>
      <c r="G65" s="7" t="str">
        <f t="shared" si="1"/>
        <v>Утга нөхөх</v>
      </c>
      <c r="I65" s="10" t="b">
        <f>IF(E65=$AL$62,1,IF(E65=$AL$63,2,IF(E65=$AL$64,3,IF(E65=$AL$65,4,IF(E65=$AL$66,5)))))</f>
        <v>0</v>
      </c>
      <c r="AI65" s="14" t="s">
        <v>247</v>
      </c>
      <c r="AJ65" s="14" t="s">
        <v>248</v>
      </c>
      <c r="AK65" s="14" t="s">
        <v>249</v>
      </c>
      <c r="AL65" s="14" t="s">
        <v>250</v>
      </c>
      <c r="AM65" s="14" t="s">
        <v>251</v>
      </c>
    </row>
    <row r="66" spans="2:61" ht="76.349999999999994" customHeight="1" x14ac:dyDescent="0.25">
      <c r="B66" s="5">
        <v>1</v>
      </c>
      <c r="C66" s="91" t="s">
        <v>252</v>
      </c>
      <c r="D66" s="91"/>
      <c r="E66" s="91"/>
      <c r="F66" s="91"/>
      <c r="G66" s="7" t="str">
        <f t="shared" si="1"/>
        <v>Утга нөхөх</v>
      </c>
      <c r="I66" s="10" t="b">
        <f>IF(E66=$AM$62,1,IF(E66=$AM$63,2,IF(E66=$AM$64,3,IF(E66=$AM$65,4,IF(E66=$AM$66,5)))))</f>
        <v>0</v>
      </c>
      <c r="AI66" s="14" t="s">
        <v>253</v>
      </c>
      <c r="AJ66" s="14" t="s">
        <v>254</v>
      </c>
      <c r="AK66" s="14" t="s">
        <v>255</v>
      </c>
      <c r="AL66" s="14" t="s">
        <v>256</v>
      </c>
      <c r="AM66" s="14" t="s">
        <v>257</v>
      </c>
    </row>
    <row r="67" spans="2:61" hidden="1" x14ac:dyDescent="0.25">
      <c r="B67" s="106" t="s">
        <v>258</v>
      </c>
      <c r="C67" s="107"/>
      <c r="D67" s="107"/>
      <c r="E67" s="107"/>
      <c r="F67" s="108"/>
      <c r="G67" s="7" t="str">
        <f t="shared" si="1"/>
        <v>Утга нөхөх</v>
      </c>
    </row>
    <row r="68" spans="2:61" ht="77.45" hidden="1" customHeight="1" x14ac:dyDescent="0.25">
      <c r="B68" s="5">
        <v>1</v>
      </c>
      <c r="C68" s="91" t="s">
        <v>259</v>
      </c>
      <c r="D68" s="91"/>
      <c r="E68" s="91"/>
      <c r="F68" s="91"/>
      <c r="G68" s="7" t="str">
        <f t="shared" si="1"/>
        <v>Утга нөхөх</v>
      </c>
      <c r="I68" s="10" t="b">
        <f>IF(E68=$AN$68,1,IF(E68=$AN$69,2,IF(E68=$AN$70,3,IF(E68=$AN$71,4,IF(E68=$AN$72,5)))))</f>
        <v>0</v>
      </c>
      <c r="AN68" s="14" t="s">
        <v>260</v>
      </c>
      <c r="AO68" s="24" t="s">
        <v>261</v>
      </c>
      <c r="AP68" s="24" t="s">
        <v>262</v>
      </c>
      <c r="AQ68" s="24" t="s">
        <v>263</v>
      </c>
      <c r="AR68" s="24" t="s">
        <v>264</v>
      </c>
    </row>
    <row r="69" spans="2:61" ht="99" hidden="1" customHeight="1" x14ac:dyDescent="0.25">
      <c r="B69" s="5">
        <v>2</v>
      </c>
      <c r="C69" s="91" t="s">
        <v>265</v>
      </c>
      <c r="D69" s="91"/>
      <c r="E69" s="91"/>
      <c r="F69" s="91"/>
      <c r="G69" s="7" t="str">
        <f t="shared" si="1"/>
        <v>Утга нөхөх</v>
      </c>
      <c r="I69" s="10" t="b">
        <f>IF(E69=$AO$68,1,IF(E69=$AO$69,2,IF(E69=$AO$70,3,IF(E69=$AO$71,4,IF(E69=$AO$72,5)))))</f>
        <v>0</v>
      </c>
      <c r="AN69" s="14" t="s">
        <v>266</v>
      </c>
      <c r="AO69" s="24" t="s">
        <v>267</v>
      </c>
      <c r="AP69" s="24" t="s">
        <v>268</v>
      </c>
      <c r="AQ69" s="24" t="s">
        <v>269</v>
      </c>
      <c r="AR69" s="24" t="s">
        <v>270</v>
      </c>
    </row>
    <row r="70" spans="2:61" ht="62.45" hidden="1" customHeight="1" x14ac:dyDescent="0.25">
      <c r="B70" s="5">
        <v>3</v>
      </c>
      <c r="C70" s="91" t="s">
        <v>271</v>
      </c>
      <c r="D70" s="91"/>
      <c r="E70" s="91"/>
      <c r="F70" s="91"/>
      <c r="G70" s="7" t="str">
        <f t="shared" si="1"/>
        <v>Утга нөхөх</v>
      </c>
      <c r="I70" s="10" t="b">
        <f>IF(E70=$AP$68,1,IF(E70=$AP$69,2,IF(E70=$AP$70,3,IF(E70=$AP$71,4,IF(E70=$AP$72,5)))))</f>
        <v>0</v>
      </c>
      <c r="AN70" s="14" t="s">
        <v>272</v>
      </c>
      <c r="AO70" s="24" t="s">
        <v>273</v>
      </c>
      <c r="AP70" s="24" t="s">
        <v>274</v>
      </c>
      <c r="AQ70" s="24" t="s">
        <v>275</v>
      </c>
      <c r="AR70" s="24" t="s">
        <v>276</v>
      </c>
    </row>
    <row r="71" spans="2:61" ht="75" hidden="1" customHeight="1" x14ac:dyDescent="0.25">
      <c r="B71" s="5">
        <v>4</v>
      </c>
      <c r="C71" s="91" t="s">
        <v>277</v>
      </c>
      <c r="D71" s="91"/>
      <c r="E71" s="91"/>
      <c r="F71" s="91"/>
      <c r="G71" s="7" t="str">
        <f t="shared" si="1"/>
        <v>Утга нөхөх</v>
      </c>
      <c r="I71" s="10" t="b">
        <f>IF(E71=$AQ$68,1,IF(E71=$AQ$69,2,IF(E71=$AQ$70,3,IF(E71=$AQ$71,4,IF(E71=$AQ$72,5)))))</f>
        <v>0</v>
      </c>
      <c r="AN71" s="14" t="s">
        <v>278</v>
      </c>
      <c r="AO71" s="24" t="s">
        <v>279</v>
      </c>
      <c r="AP71" s="24" t="s">
        <v>280</v>
      </c>
      <c r="AQ71" s="24" t="s">
        <v>281</v>
      </c>
      <c r="AR71" s="24" t="s">
        <v>282</v>
      </c>
    </row>
    <row r="72" spans="2:61" ht="90.75" hidden="1" customHeight="1" x14ac:dyDescent="0.25">
      <c r="B72" s="5">
        <v>5</v>
      </c>
      <c r="C72" s="91" t="s">
        <v>283</v>
      </c>
      <c r="D72" s="91"/>
      <c r="E72" s="111"/>
      <c r="F72" s="111"/>
      <c r="G72" s="7" t="str">
        <f t="shared" si="1"/>
        <v>Утга нөхөх</v>
      </c>
      <c r="I72" s="10" t="b">
        <f>IF(E72=$AR$68,1,IF(E72=$AR$69,2,IF(E72=$AR$70,3,IF(E72=$AR$71,4,IF(E72=$AR$72,5)))))</f>
        <v>0</v>
      </c>
      <c r="AN72" s="14" t="s">
        <v>284</v>
      </c>
      <c r="AO72" s="24" t="s">
        <v>285</v>
      </c>
      <c r="AP72" s="24" t="s">
        <v>286</v>
      </c>
      <c r="AQ72" s="24" t="s">
        <v>287</v>
      </c>
      <c r="AR72" s="24" t="s">
        <v>288</v>
      </c>
    </row>
    <row r="73" spans="2:61" x14ac:dyDescent="0.25">
      <c r="B73" s="112" t="s">
        <v>436</v>
      </c>
      <c r="C73" s="113"/>
      <c r="D73" s="113"/>
      <c r="E73" s="113"/>
      <c r="F73" s="114"/>
      <c r="G73" s="7"/>
    </row>
    <row r="74" spans="2:61" ht="78" customHeight="1" x14ac:dyDescent="0.25">
      <c r="B74" s="5">
        <v>1</v>
      </c>
      <c r="C74" s="91" t="s">
        <v>289</v>
      </c>
      <c r="D74" s="91"/>
      <c r="E74" s="91"/>
      <c r="F74" s="91"/>
      <c r="G74" s="7" t="str">
        <f t="shared" si="1"/>
        <v>Утга нөхөх</v>
      </c>
      <c r="I74" s="10" t="b">
        <f>IF(E74=$AS$74,1,IF(E74=$AS$75,2,IF(E74=$AS$76,3,IF(E74=$AS$77,4,IF(E74=$AS$78,5)))))</f>
        <v>0</v>
      </c>
      <c r="AS74" s="14" t="s">
        <v>290</v>
      </c>
      <c r="AT74" s="14" t="s">
        <v>291</v>
      </c>
      <c r="AU74" s="14" t="s">
        <v>292</v>
      </c>
      <c r="AV74" s="14" t="s">
        <v>293</v>
      </c>
      <c r="AW74" s="14" t="s">
        <v>294</v>
      </c>
    </row>
    <row r="75" spans="2:61" ht="78" customHeight="1" x14ac:dyDescent="0.25">
      <c r="B75" s="5">
        <v>2</v>
      </c>
      <c r="C75" s="91" t="s">
        <v>295</v>
      </c>
      <c r="D75" s="91"/>
      <c r="E75" s="91"/>
      <c r="F75" s="91"/>
      <c r="G75" s="7" t="str">
        <f t="shared" si="1"/>
        <v>Утга нөхөх</v>
      </c>
      <c r="I75" s="10" t="b">
        <f>IF(E75=$AT$74,1,IF(E75=$AT$75,2,IF(E75=$AT$76,3,IF(E75=$AT$77,4,IF(E75=$AT$78,5)))))</f>
        <v>0</v>
      </c>
      <c r="AS75" s="14" t="s">
        <v>296</v>
      </c>
      <c r="AT75" s="14" t="s">
        <v>297</v>
      </c>
      <c r="AU75" s="14" t="s">
        <v>298</v>
      </c>
      <c r="AV75" s="14" t="s">
        <v>299</v>
      </c>
      <c r="AW75" s="14" t="s">
        <v>300</v>
      </c>
    </row>
    <row r="76" spans="2:61" ht="97.35" hidden="1" customHeight="1" x14ac:dyDescent="0.25">
      <c r="B76" s="5">
        <v>3</v>
      </c>
      <c r="C76" s="91" t="s">
        <v>301</v>
      </c>
      <c r="D76" s="91"/>
      <c r="E76" s="91"/>
      <c r="F76" s="91"/>
      <c r="G76" s="7" t="str">
        <f t="shared" si="1"/>
        <v>Утга нөхөх</v>
      </c>
      <c r="I76" s="10" t="b">
        <f>IF(E76=$AU$74,1,IF(E76=$AU$75,2,IF(E76=$AU$76,3,IF(E76=$AU$77,4,IF(E76=$AU$78,5)))))</f>
        <v>0</v>
      </c>
      <c r="AS76" s="14" t="s">
        <v>302</v>
      </c>
      <c r="AT76" s="14" t="s">
        <v>303</v>
      </c>
      <c r="AU76" s="14" t="s">
        <v>304</v>
      </c>
      <c r="AV76" s="14" t="s">
        <v>305</v>
      </c>
      <c r="AW76" s="14" t="s">
        <v>306</v>
      </c>
    </row>
    <row r="77" spans="2:61" ht="62.45" hidden="1" customHeight="1" x14ac:dyDescent="0.25">
      <c r="B77" s="5">
        <v>4</v>
      </c>
      <c r="C77" s="91" t="s">
        <v>307</v>
      </c>
      <c r="D77" s="91"/>
      <c r="E77" s="91"/>
      <c r="F77" s="91"/>
      <c r="G77" s="7" t="str">
        <f t="shared" si="1"/>
        <v>Утга нөхөх</v>
      </c>
      <c r="I77" s="10" t="b">
        <f>IF(E77=$AV$74,1,IF(E77=$AV$75,2,IF(E77=$AV$76,3,IF(E77=$AV$77,4,IF(E77=$AV$78,5)))))</f>
        <v>0</v>
      </c>
      <c r="AS77" s="14" t="s">
        <v>308</v>
      </c>
      <c r="AT77" s="14" t="s">
        <v>309</v>
      </c>
      <c r="AU77" s="14" t="s">
        <v>310</v>
      </c>
      <c r="AV77" s="14" t="s">
        <v>311</v>
      </c>
      <c r="AW77" s="14" t="s">
        <v>312</v>
      </c>
    </row>
    <row r="78" spans="2:61" ht="78" hidden="1" customHeight="1" x14ac:dyDescent="0.25">
      <c r="B78" s="5">
        <v>5</v>
      </c>
      <c r="C78" s="91" t="s">
        <v>313</v>
      </c>
      <c r="D78" s="91"/>
      <c r="E78" s="91"/>
      <c r="F78" s="91"/>
      <c r="G78" s="7" t="str">
        <f t="shared" si="1"/>
        <v>Утга нөхөх</v>
      </c>
      <c r="I78" s="10" t="b">
        <f>IF(E78=$AW$74,1,IF(E78=$AW$75,2,IF(E78=$AW$76,3,IF(E78=$AW$77,4,IF(E78=$AW$78,5)))))</f>
        <v>0</v>
      </c>
      <c r="AS78" s="14" t="s">
        <v>314</v>
      </c>
      <c r="AT78" s="14" t="s">
        <v>315</v>
      </c>
      <c r="AU78" s="14" t="s">
        <v>316</v>
      </c>
      <c r="AV78" s="14" t="s">
        <v>317</v>
      </c>
      <c r="AW78" s="14" t="s">
        <v>318</v>
      </c>
    </row>
    <row r="79" spans="2:61" x14ac:dyDescent="0.25">
      <c r="B79" s="112" t="s">
        <v>437</v>
      </c>
      <c r="C79" s="115"/>
      <c r="D79" s="115"/>
      <c r="E79" s="115"/>
      <c r="F79" s="116"/>
      <c r="G79" s="7"/>
    </row>
    <row r="80" spans="2:61" ht="75.75" customHeight="1" x14ac:dyDescent="0.25">
      <c r="B80" s="5">
        <v>1</v>
      </c>
      <c r="C80" s="91" t="s">
        <v>401</v>
      </c>
      <c r="D80" s="91"/>
      <c r="E80" s="91"/>
      <c r="F80" s="91"/>
      <c r="G80" s="7" t="str">
        <f t="shared" si="1"/>
        <v>Утга нөхөх</v>
      </c>
      <c r="I80" s="10" t="b">
        <f>IF(E80=$AX$80,1,IF(E80=$AX$81,2,IF(E80=$AX$82,3,IF(E80=$AX$83,4,IF(E80=$AX$84,5)))))</f>
        <v>0</v>
      </c>
      <c r="AX80" s="16" t="s">
        <v>320</v>
      </c>
      <c r="AY80" s="16" t="s">
        <v>321</v>
      </c>
      <c r="AZ80" s="16" t="s">
        <v>322</v>
      </c>
      <c r="BA80" s="14" t="s">
        <v>323</v>
      </c>
      <c r="BB80" s="14" t="s">
        <v>324</v>
      </c>
      <c r="BC80" s="14" t="s">
        <v>325</v>
      </c>
      <c r="BD80" s="14" t="s">
        <v>326</v>
      </c>
      <c r="BE80" s="14" t="s">
        <v>327</v>
      </c>
      <c r="BF80" s="14" t="s">
        <v>328</v>
      </c>
      <c r="BG80" s="14" t="s">
        <v>329</v>
      </c>
      <c r="BH80" s="14" t="s">
        <v>330</v>
      </c>
      <c r="BI80" s="14" t="s">
        <v>331</v>
      </c>
    </row>
    <row r="81" spans="2:61" ht="45" hidden="1" customHeight="1" x14ac:dyDescent="0.25">
      <c r="B81" s="5">
        <v>2</v>
      </c>
      <c r="C81" s="91" t="s">
        <v>332</v>
      </c>
      <c r="D81" s="91"/>
      <c r="E81" s="91"/>
      <c r="F81" s="91"/>
      <c r="G81" s="7" t="str">
        <f t="shared" si="1"/>
        <v>Утга нөхөх</v>
      </c>
      <c r="I81" s="10" t="b">
        <f>IF(E81=$AY$80,1,IF(E81=$AY$81,2,IF(E81=$AY$82,3,IF(E81=$AY$83,4,IF(E81=$AY$84,5)))))</f>
        <v>0</v>
      </c>
      <c r="AX81" s="16" t="s">
        <v>333</v>
      </c>
      <c r="AY81" s="16" t="s">
        <v>334</v>
      </c>
      <c r="AZ81" s="16" t="s">
        <v>335</v>
      </c>
      <c r="BA81" s="14" t="s">
        <v>336</v>
      </c>
      <c r="BB81" s="14" t="s">
        <v>337</v>
      </c>
      <c r="BC81" s="14" t="s">
        <v>338</v>
      </c>
      <c r="BD81" s="14" t="s">
        <v>339</v>
      </c>
      <c r="BE81" s="14" t="s">
        <v>340</v>
      </c>
      <c r="BF81" s="14" t="s">
        <v>341</v>
      </c>
      <c r="BG81" s="14" t="s">
        <v>342</v>
      </c>
      <c r="BH81" s="14" t="s">
        <v>343</v>
      </c>
      <c r="BI81" s="14" t="s">
        <v>344</v>
      </c>
    </row>
    <row r="82" spans="2:61" ht="60.6" hidden="1" customHeight="1" x14ac:dyDescent="0.25">
      <c r="B82" s="5">
        <v>3</v>
      </c>
      <c r="C82" s="91" t="s">
        <v>345</v>
      </c>
      <c r="D82" s="91"/>
      <c r="E82" s="91"/>
      <c r="F82" s="91"/>
      <c r="G82" s="7" t="str">
        <f t="shared" si="1"/>
        <v>Утга нөхөх</v>
      </c>
      <c r="I82" s="10" t="b">
        <f>IF(E82=$AZ$80,1,IF(E82=$AZ$81,2,IF(E82=$AZ$82,3,IF(E82=$AZ$83,4,IF(E82=$AZ$84,5)))))</f>
        <v>0</v>
      </c>
      <c r="AX82" s="16" t="s">
        <v>346</v>
      </c>
      <c r="AY82" s="16" t="s">
        <v>347</v>
      </c>
      <c r="AZ82" s="16" t="s">
        <v>348</v>
      </c>
      <c r="BA82" s="14" t="s">
        <v>349</v>
      </c>
      <c r="BB82" s="14" t="s">
        <v>350</v>
      </c>
      <c r="BC82" s="14" t="s">
        <v>351</v>
      </c>
      <c r="BD82" s="14" t="s">
        <v>352</v>
      </c>
      <c r="BE82" s="14" t="s">
        <v>353</v>
      </c>
      <c r="BF82" s="14" t="s">
        <v>354</v>
      </c>
      <c r="BG82" s="14" t="s">
        <v>355</v>
      </c>
      <c r="BH82" s="14" t="s">
        <v>356</v>
      </c>
      <c r="BI82" s="14" t="s">
        <v>357</v>
      </c>
    </row>
    <row r="83" spans="2:61" ht="53.25" customHeight="1" x14ac:dyDescent="0.25">
      <c r="B83" s="5">
        <v>2</v>
      </c>
      <c r="C83" s="91" t="s">
        <v>358</v>
      </c>
      <c r="D83" s="91"/>
      <c r="E83" s="91"/>
      <c r="F83" s="91"/>
      <c r="G83" s="7" t="str">
        <f t="shared" si="1"/>
        <v>Утга нөхөх</v>
      </c>
      <c r="I83" s="10" t="b">
        <f>IF(E83=$BA$80,1,IF(E83=$BA$81,2,IF(E83=$BA$82,3,IF(E83=$BA$83,4,IF(E83=$BA$84,5)))))</f>
        <v>0</v>
      </c>
      <c r="AX83" s="16" t="s">
        <v>359</v>
      </c>
      <c r="AY83" s="16" t="s">
        <v>360</v>
      </c>
      <c r="AZ83" s="16" t="s">
        <v>361</v>
      </c>
      <c r="BA83" s="14" t="s">
        <v>362</v>
      </c>
      <c r="BB83" s="14" t="s">
        <v>363</v>
      </c>
      <c r="BC83" s="14" t="s">
        <v>364</v>
      </c>
      <c r="BD83" s="14" t="s">
        <v>365</v>
      </c>
      <c r="BE83" s="14" t="s">
        <v>366</v>
      </c>
      <c r="BF83" s="14" t="s">
        <v>367</v>
      </c>
      <c r="BG83" s="14" t="s">
        <v>368</v>
      </c>
      <c r="BH83" s="14" t="s">
        <v>369</v>
      </c>
      <c r="BI83" s="14" t="s">
        <v>370</v>
      </c>
    </row>
    <row r="84" spans="2:61" ht="62.45" customHeight="1" x14ac:dyDescent="0.25">
      <c r="B84" s="5">
        <v>3</v>
      </c>
      <c r="C84" s="91" t="s">
        <v>402</v>
      </c>
      <c r="D84" s="91"/>
      <c r="E84" s="91"/>
      <c r="F84" s="91"/>
      <c r="G84" s="7" t="str">
        <f t="shared" si="1"/>
        <v>Утга нөхөх</v>
      </c>
      <c r="I84" s="10" t="b">
        <f>IF(E84=$BB$80,1,IF(E84=$BB$81,2,IF(E84=$BB$82,3,IF(E84=$BB$83,4,IF(E84=$BB$84,5)))))</f>
        <v>0</v>
      </c>
      <c r="AX84" s="16" t="s">
        <v>371</v>
      </c>
      <c r="AY84" s="16" t="s">
        <v>372</v>
      </c>
      <c r="AZ84" s="16" t="s">
        <v>373</v>
      </c>
      <c r="BA84" s="14" t="s">
        <v>374</v>
      </c>
      <c r="BB84" s="14" t="s">
        <v>375</v>
      </c>
      <c r="BC84" s="14" t="s">
        <v>376</v>
      </c>
      <c r="BD84" s="14" t="s">
        <v>377</v>
      </c>
      <c r="BE84" s="14" t="s">
        <v>378</v>
      </c>
      <c r="BF84" s="14" t="s">
        <v>379</v>
      </c>
      <c r="BG84" s="14" t="s">
        <v>380</v>
      </c>
      <c r="BH84" s="14" t="s">
        <v>381</v>
      </c>
      <c r="BI84" s="14" t="s">
        <v>382</v>
      </c>
    </row>
    <row r="85" spans="2:61" ht="78.599999999999994" customHeight="1" x14ac:dyDescent="0.25">
      <c r="B85" s="5">
        <v>4</v>
      </c>
      <c r="C85" s="91" t="s">
        <v>383</v>
      </c>
      <c r="D85" s="91"/>
      <c r="E85" s="91"/>
      <c r="F85" s="91"/>
      <c r="G85" s="7" t="str">
        <f t="shared" si="1"/>
        <v>Утга нөхөх</v>
      </c>
      <c r="I85" s="10" t="b">
        <f>IF(E85=$BC$80,1,IF(E85=$BC$81,2,IF(E85=$BC$82,3,IF(E85=$BC$83,4,IF(E85=$BC$84,5)))))</f>
        <v>0</v>
      </c>
    </row>
    <row r="86" spans="2:61" ht="33" customHeight="1" x14ac:dyDescent="0.25">
      <c r="B86" s="5">
        <v>5</v>
      </c>
      <c r="C86" s="91" t="s">
        <v>384</v>
      </c>
      <c r="D86" s="91"/>
      <c r="E86" s="91"/>
      <c r="F86" s="91"/>
      <c r="G86" s="7" t="str">
        <f t="shared" si="1"/>
        <v>Утга нөхөх</v>
      </c>
      <c r="I86" s="10" t="b">
        <f>IF(E86=$BD$80,1,IF(E86=$BD$81,2,IF(E86=$BD$82,3,IF(E86=$BD$83,4,IF(E86=$BD$84,5)))))</f>
        <v>0</v>
      </c>
    </row>
    <row r="87" spans="2:61" ht="58.35" customHeight="1" x14ac:dyDescent="0.25">
      <c r="B87" s="5">
        <v>6</v>
      </c>
      <c r="C87" s="91" t="s">
        <v>385</v>
      </c>
      <c r="D87" s="91"/>
      <c r="E87" s="91"/>
      <c r="F87" s="91"/>
      <c r="G87" s="7" t="str">
        <f t="shared" si="1"/>
        <v>Утга нөхөх</v>
      </c>
      <c r="I87" s="10" t="b">
        <f>IF(E87=$BE$80,1,IF(E87=$BE$81,2,IF(E87=$BE$82,3,IF(E87=$BE$83,4,IF(E87=$BE$84,5)))))</f>
        <v>0</v>
      </c>
    </row>
    <row r="88" spans="2:61" ht="45" customHeight="1" x14ac:dyDescent="0.25">
      <c r="B88" s="5">
        <v>7</v>
      </c>
      <c r="C88" s="91" t="s">
        <v>386</v>
      </c>
      <c r="D88" s="91"/>
      <c r="E88" s="91"/>
      <c r="F88" s="91"/>
      <c r="G88" s="7" t="str">
        <f t="shared" si="1"/>
        <v>Утга нөхөх</v>
      </c>
      <c r="I88" s="10" t="b">
        <f>IF(E88=$BF$80,1,IF(E88=$BF$81,2,IF(E88=$BF$82,3,IF(E88=$BF$83,4,IF(E88=$BF$84,5)))))</f>
        <v>0</v>
      </c>
    </row>
    <row r="89" spans="2:61" ht="63" customHeight="1" x14ac:dyDescent="0.25">
      <c r="B89" s="5">
        <v>8</v>
      </c>
      <c r="C89" s="91" t="s">
        <v>387</v>
      </c>
      <c r="D89" s="91"/>
      <c r="E89" s="91"/>
      <c r="F89" s="91"/>
      <c r="G89" s="7" t="str">
        <f t="shared" ref="G89:G91" si="2">+IF(F89&gt;0,"","Утга нөхөх")</f>
        <v>Утга нөхөх</v>
      </c>
      <c r="I89" s="10" t="b">
        <f>IF(E89=$BG$80,1,IF(E89=$BG$81,2,IF(E89=$BG$82,3,IF(E89=$BG$83,4,IF(E89=$BG$84,5)))))</f>
        <v>0</v>
      </c>
    </row>
    <row r="90" spans="2:61" ht="78.75" customHeight="1" x14ac:dyDescent="0.25">
      <c r="B90" s="5">
        <v>9</v>
      </c>
      <c r="C90" s="91" t="s">
        <v>388</v>
      </c>
      <c r="D90" s="91"/>
      <c r="E90" s="91"/>
      <c r="F90" s="91"/>
      <c r="G90" s="7" t="str">
        <f t="shared" si="2"/>
        <v>Утга нөхөх</v>
      </c>
      <c r="I90" s="10" t="b">
        <f>IF(E90=$BH$80,1,IF(E90=$BH$81,2,IF(E90=$BH$82,3,IF(E90=$BH$83,4,IF(E90=$BH$84,5)))))</f>
        <v>0</v>
      </c>
    </row>
    <row r="91" spans="2:61" ht="75" customHeight="1" x14ac:dyDescent="0.25">
      <c r="B91" s="5">
        <v>10</v>
      </c>
      <c r="C91" s="91" t="s">
        <v>389</v>
      </c>
      <c r="D91" s="91"/>
      <c r="E91" s="91"/>
      <c r="F91" s="91"/>
      <c r="G91" s="7" t="str">
        <f t="shared" si="2"/>
        <v>Утга нөхөх</v>
      </c>
      <c r="I91" s="10" t="b">
        <f>IF(E91=$BI$80,1,IF(E91=$BI$81,2,IF(E91=$BI$82,3,IF(E91=$BI$83,4,IF(E91=$BI$84,5)))))</f>
        <v>0</v>
      </c>
    </row>
    <row r="92" spans="2:61" x14ac:dyDescent="0.25">
      <c r="B92" s="25"/>
      <c r="C92" s="117"/>
      <c r="D92" s="117"/>
      <c r="E92" s="118"/>
      <c r="F92" s="118"/>
      <c r="G92" s="33"/>
    </row>
    <row r="93" spans="2:61" x14ac:dyDescent="0.25">
      <c r="B93" s="25"/>
      <c r="C93" s="119" t="s">
        <v>390</v>
      </c>
      <c r="D93" s="119"/>
      <c r="E93" s="118"/>
      <c r="F93" s="118"/>
      <c r="G93" s="33"/>
    </row>
    <row r="94" spans="2:61" x14ac:dyDescent="0.25">
      <c r="B94" s="25"/>
      <c r="C94" s="119"/>
      <c r="D94" s="119"/>
      <c r="E94" s="118"/>
      <c r="F94" s="118"/>
      <c r="G94" s="33"/>
    </row>
    <row r="95" spans="2:61" x14ac:dyDescent="0.25">
      <c r="B95" s="25"/>
      <c r="C95" s="117"/>
      <c r="D95" s="117"/>
      <c r="E95" s="118"/>
      <c r="F95" s="118"/>
      <c r="G95" s="33"/>
    </row>
    <row r="96" spans="2:61" ht="68.45" customHeight="1" x14ac:dyDescent="0.25">
      <c r="B96" s="25"/>
      <c r="C96" s="117"/>
      <c r="D96" s="117"/>
      <c r="E96" s="118"/>
      <c r="F96" s="118"/>
      <c r="G96" s="33"/>
    </row>
    <row r="97" spans="2:7" x14ac:dyDescent="0.25">
      <c r="B97" s="25"/>
      <c r="C97" s="117"/>
      <c r="D97" s="117"/>
      <c r="E97" s="118"/>
      <c r="F97" s="118"/>
      <c r="G97" s="33"/>
    </row>
    <row r="98" spans="2:7" x14ac:dyDescent="0.25">
      <c r="B98" s="25"/>
      <c r="C98" s="117"/>
      <c r="D98" s="117"/>
      <c r="E98" s="118"/>
      <c r="F98" s="118"/>
      <c r="G98" s="33"/>
    </row>
    <row r="99" spans="2:7" x14ac:dyDescent="0.25">
      <c r="B99" s="25"/>
      <c r="C99" s="117"/>
      <c r="D99" s="117"/>
      <c r="E99" s="118"/>
      <c r="F99" s="118"/>
      <c r="G99" s="33"/>
    </row>
    <row r="100" spans="2:7" x14ac:dyDescent="0.25">
      <c r="B100" s="25"/>
      <c r="C100" s="25"/>
      <c r="D100" s="25"/>
      <c r="E100" s="26"/>
      <c r="F100" s="26"/>
    </row>
  </sheetData>
  <mergeCells count="167">
    <mergeCell ref="C92:D92"/>
    <mergeCell ref="E92:F92"/>
    <mergeCell ref="C93:D93"/>
    <mergeCell ref="E93:F93"/>
    <mergeCell ref="C94:D94"/>
    <mergeCell ref="E94:F94"/>
    <mergeCell ref="C89:D89"/>
    <mergeCell ref="E89:F89"/>
    <mergeCell ref="C90:D90"/>
    <mergeCell ref="E90:F90"/>
    <mergeCell ref="C91:D91"/>
    <mergeCell ref="E91:F91"/>
    <mergeCell ref="C98:D98"/>
    <mergeCell ref="E98:F98"/>
    <mergeCell ref="C99:D99"/>
    <mergeCell ref="E99:F99"/>
    <mergeCell ref="C95:D95"/>
    <mergeCell ref="E95:F95"/>
    <mergeCell ref="C96:D96"/>
    <mergeCell ref="E96:F96"/>
    <mergeCell ref="C97:D97"/>
    <mergeCell ref="E97:F97"/>
    <mergeCell ref="C86:D86"/>
    <mergeCell ref="E86:F86"/>
    <mergeCell ref="C87:D87"/>
    <mergeCell ref="E87:F87"/>
    <mergeCell ref="C88:D88"/>
    <mergeCell ref="E88:F88"/>
    <mergeCell ref="C83:D83"/>
    <mergeCell ref="E83:F83"/>
    <mergeCell ref="C84:D84"/>
    <mergeCell ref="E84:F84"/>
    <mergeCell ref="C85:D85"/>
    <mergeCell ref="E85:F85"/>
    <mergeCell ref="B79:F79"/>
    <mergeCell ref="C80:D80"/>
    <mergeCell ref="E80:F80"/>
    <mergeCell ref="C81:D81"/>
    <mergeCell ref="E81:F81"/>
    <mergeCell ref="C82:D82"/>
    <mergeCell ref="E82:F82"/>
    <mergeCell ref="C76:D76"/>
    <mergeCell ref="E76:F76"/>
    <mergeCell ref="C77:D77"/>
    <mergeCell ref="E77:F77"/>
    <mergeCell ref="C78:D78"/>
    <mergeCell ref="E78:F78"/>
    <mergeCell ref="C72:D72"/>
    <mergeCell ref="E72:F72"/>
    <mergeCell ref="B73:F73"/>
    <mergeCell ref="C74:D74"/>
    <mergeCell ref="E74:F74"/>
    <mergeCell ref="C75:D75"/>
    <mergeCell ref="E75:F75"/>
    <mergeCell ref="C69:D69"/>
    <mergeCell ref="E69:F69"/>
    <mergeCell ref="C70:D70"/>
    <mergeCell ref="E70:F70"/>
    <mergeCell ref="C71:D71"/>
    <mergeCell ref="E71:F71"/>
    <mergeCell ref="C65:D65"/>
    <mergeCell ref="E65:F65"/>
    <mergeCell ref="C66:D66"/>
    <mergeCell ref="E66:F66"/>
    <mergeCell ref="B67:F67"/>
    <mergeCell ref="C68:D68"/>
    <mergeCell ref="E68:F68"/>
    <mergeCell ref="B61:F61"/>
    <mergeCell ref="C62:D62"/>
    <mergeCell ref="E62:F62"/>
    <mergeCell ref="C63:D63"/>
    <mergeCell ref="E63:F63"/>
    <mergeCell ref="C64:D64"/>
    <mergeCell ref="E64:F64"/>
    <mergeCell ref="C58:D58"/>
    <mergeCell ref="E58:F58"/>
    <mergeCell ref="C59:D59"/>
    <mergeCell ref="E59:F59"/>
    <mergeCell ref="C60:D60"/>
    <mergeCell ref="E60:F60"/>
    <mergeCell ref="C55:D55"/>
    <mergeCell ref="E55:F55"/>
    <mergeCell ref="C56:D56"/>
    <mergeCell ref="E56:F56"/>
    <mergeCell ref="C57:D57"/>
    <mergeCell ref="E57:F57"/>
    <mergeCell ref="C51:D51"/>
    <mergeCell ref="E51:F51"/>
    <mergeCell ref="C52:D52"/>
    <mergeCell ref="E52:F52"/>
    <mergeCell ref="B53:F53"/>
    <mergeCell ref="C54:D54"/>
    <mergeCell ref="E54:F54"/>
    <mergeCell ref="C48:D48"/>
    <mergeCell ref="E48:F48"/>
    <mergeCell ref="C49:D49"/>
    <mergeCell ref="E49:F49"/>
    <mergeCell ref="C50:D50"/>
    <mergeCell ref="E50:F50"/>
    <mergeCell ref="C45:D45"/>
    <mergeCell ref="E45:F45"/>
    <mergeCell ref="C46:D46"/>
    <mergeCell ref="E46:F46"/>
    <mergeCell ref="C47:D47"/>
    <mergeCell ref="E47:F47"/>
    <mergeCell ref="B41:F41"/>
    <mergeCell ref="C42:D42"/>
    <mergeCell ref="E42:F42"/>
    <mergeCell ref="C43:D43"/>
    <mergeCell ref="E43:F43"/>
    <mergeCell ref="C44:D44"/>
    <mergeCell ref="E44:F44"/>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B22:F22"/>
    <mergeCell ref="B23:D23"/>
    <mergeCell ref="E23:F23"/>
    <mergeCell ref="B24:F24"/>
    <mergeCell ref="C25:D25"/>
    <mergeCell ref="E25:F25"/>
    <mergeCell ref="A1:F1"/>
    <mergeCell ref="C19:D19"/>
    <mergeCell ref="C13:D13"/>
    <mergeCell ref="C14:D14"/>
    <mergeCell ref="C17:D17"/>
    <mergeCell ref="C4:D4"/>
    <mergeCell ref="C3:D3"/>
    <mergeCell ref="B2:E2"/>
    <mergeCell ref="C6:D6"/>
    <mergeCell ref="C7:D7"/>
    <mergeCell ref="C8:D8"/>
    <mergeCell ref="C9:D9"/>
    <mergeCell ref="B10:E10"/>
    <mergeCell ref="C11:D11"/>
    <mergeCell ref="C12:D12"/>
    <mergeCell ref="B5:E5"/>
    <mergeCell ref="B15:E15"/>
    <mergeCell ref="C16:D16"/>
    <mergeCell ref="B18:E18"/>
  </mergeCells>
  <dataValidations count="71">
    <dataValidation type="list" allowBlank="1" showInputMessage="1" showErrorMessage="1" sqref="E25" xr:uid="{00000000-0002-0000-0100-000000000000}">
      <formula1>$H$24:$H$28</formula1>
    </dataValidation>
    <dataValidation type="list" allowBlank="1" showInputMessage="1" showErrorMessage="1" sqref="E26:F26" xr:uid="{00000000-0002-0000-0100-000001000000}">
      <formula1>$H$29:$H$33</formula1>
    </dataValidation>
    <dataValidation type="list" allowBlank="1" showInputMessage="1" showErrorMessage="1" sqref="E28:F28" xr:uid="{00000000-0002-0000-0100-000002000000}">
      <formula1>$H$43:$H$47</formula1>
    </dataValidation>
    <dataValidation type="list" allowBlank="1" showInputMessage="1" showErrorMessage="1" sqref="E29:F29" xr:uid="{00000000-0002-0000-0100-000003000000}">
      <formula1>$H$48:$H$52</formula1>
    </dataValidation>
    <dataValidation type="list" allowBlank="1" showInputMessage="1" showErrorMessage="1" sqref="E42:F42" xr:uid="{00000000-0002-0000-0100-000004000000}">
      <formula1>$J$42:$J$46</formula1>
    </dataValidation>
    <dataValidation type="list" allowBlank="1" showInputMessage="1" showErrorMessage="1" sqref="E43:F43" xr:uid="{00000000-0002-0000-0100-000005000000}">
      <formula1>$K$43:$K$47</formula1>
    </dataValidation>
    <dataValidation type="list" allowBlank="1" showInputMessage="1" showErrorMessage="1" sqref="E44:F44" xr:uid="{00000000-0002-0000-0100-000006000000}">
      <formula1>$L$42:$L$47</formula1>
    </dataValidation>
    <dataValidation type="list" allowBlank="1" showInputMessage="1" showErrorMessage="1" sqref="E30:F30" xr:uid="{00000000-0002-0000-0100-000007000000}">
      <formula1>$W$25:$W$29</formula1>
    </dataValidation>
    <dataValidation type="list" allowBlank="1" showInputMessage="1" showErrorMessage="1" sqref="E46:F46" xr:uid="{00000000-0002-0000-0100-000008000000}">
      <formula1>$N$45:$N$49</formula1>
    </dataValidation>
    <dataValidation type="list" allowBlank="1" showInputMessage="1" showErrorMessage="1" sqref="E45:F45" xr:uid="{00000000-0002-0000-0100-000009000000}">
      <formula1>$M$42:$M$46</formula1>
    </dataValidation>
    <dataValidation type="list" allowBlank="1" showInputMessage="1" showErrorMessage="1" sqref="E47:F47" xr:uid="{00000000-0002-0000-0100-00000A000000}">
      <formula1>$O$42:$O$46</formula1>
    </dataValidation>
    <dataValidation type="list" allowBlank="1" showInputMessage="1" showErrorMessage="1" sqref="E48:F48" xr:uid="{00000000-0002-0000-0100-00000B000000}">
      <formula1>$P$42:$P$46</formula1>
    </dataValidation>
    <dataValidation type="list" allowBlank="1" showInputMessage="1" showErrorMessage="1" sqref="E49:F49" xr:uid="{00000000-0002-0000-0100-00000C000000}">
      <formula1>$Q$42:$Q$46</formula1>
    </dataValidation>
    <dataValidation type="list" allowBlank="1" showInputMessage="1" showErrorMessage="1" sqref="E50:F50" xr:uid="{00000000-0002-0000-0100-00000D000000}">
      <formula1>$R$42:$R$46</formula1>
    </dataValidation>
    <dataValidation type="list" allowBlank="1" showInputMessage="1" showErrorMessage="1" sqref="E51:F51" xr:uid="{00000000-0002-0000-0100-00000E000000}">
      <formula1>$S$42:$S$46</formula1>
    </dataValidation>
    <dataValidation type="list" allowBlank="1" showInputMessage="1" showErrorMessage="1" sqref="E52:F52" xr:uid="{00000000-0002-0000-0100-00000F000000}">
      <formula1>$T$42:$T$46</formula1>
    </dataValidation>
    <dataValidation type="list" allowBlank="1" showInputMessage="1" showErrorMessage="1" sqref="E54:F54" xr:uid="{00000000-0002-0000-0100-000010000000}">
      <formula1>$U$54:$U$58</formula1>
    </dataValidation>
    <dataValidation type="list" allowBlank="1" showInputMessage="1" showErrorMessage="1" sqref="E55:F55" xr:uid="{00000000-0002-0000-0100-000011000000}">
      <formula1>$V$54:$V$58</formula1>
    </dataValidation>
    <dataValidation type="list" allowBlank="1" showInputMessage="1" showErrorMessage="1" sqref="E31:F31" xr:uid="{00000000-0002-0000-0100-000012000000}">
      <formula1>$X$25:$X$29</formula1>
    </dataValidation>
    <dataValidation type="list" allowBlank="1" showInputMessage="1" showErrorMessage="1" sqref="E32:F32" xr:uid="{00000000-0002-0000-0100-000013000000}">
      <formula1>$Y$25:$Y$29</formula1>
    </dataValidation>
    <dataValidation type="list" allowBlank="1" showInputMessage="1" showErrorMessage="1" sqref="E33:F33" xr:uid="{00000000-0002-0000-0100-000014000000}">
      <formula1>$Z$25:$Z$29</formula1>
    </dataValidation>
    <dataValidation type="list" allowBlank="1" showInputMessage="1" showErrorMessage="1" sqref="E34:F34" xr:uid="{00000000-0002-0000-0100-000015000000}">
      <formula1>$AA$25:$AA$29</formula1>
    </dataValidation>
    <dataValidation type="list" allowBlank="1" showInputMessage="1" showErrorMessage="1" sqref="E35:F35" xr:uid="{00000000-0002-0000-0100-000016000000}">
      <formula1>$AB$25:$AB$29</formula1>
    </dataValidation>
    <dataValidation type="list" allowBlank="1" showInputMessage="1" showErrorMessage="1" sqref="E36:F36" xr:uid="{00000000-0002-0000-0100-000017000000}">
      <formula1>$AC$25:$AC$29</formula1>
    </dataValidation>
    <dataValidation type="list" allowBlank="1" showInputMessage="1" showErrorMessage="1" sqref="E56:F56" xr:uid="{00000000-0002-0000-0100-000018000000}">
      <formula1>$AD$56:$AD$60</formula1>
    </dataValidation>
    <dataValidation type="list" allowBlank="1" showInputMessage="1" showErrorMessage="1" sqref="E57:F57" xr:uid="{00000000-0002-0000-0100-000019000000}">
      <formula1>$AE$57:$AE$61</formula1>
    </dataValidation>
    <dataValidation type="list" allowBlank="1" showInputMessage="1" showErrorMessage="1" sqref="E58:F58" xr:uid="{00000000-0002-0000-0100-00001A000000}">
      <formula1>$AF$57:$AF$61</formula1>
    </dataValidation>
    <dataValidation type="list" allowBlank="1" showInputMessage="1" showErrorMessage="1" sqref="E59:F59" xr:uid="{00000000-0002-0000-0100-00001B000000}">
      <formula1>$AG$57:$AG$61</formula1>
    </dataValidation>
    <dataValidation type="list" allowBlank="1" showInputMessage="1" showErrorMessage="1" sqref="E60:F60" xr:uid="{00000000-0002-0000-0100-00001C000000}">
      <formula1>$AH$57:$AH$61</formula1>
    </dataValidation>
    <dataValidation type="list" allowBlank="1" showInputMessage="1" showErrorMessage="1" sqref="E62:F62" xr:uid="{00000000-0002-0000-0100-00001D000000}">
      <formula1>$AI$62:$AI$66</formula1>
    </dataValidation>
    <dataValidation type="list" allowBlank="1" showInputMessage="1" showErrorMessage="1" sqref="E63:F63" xr:uid="{00000000-0002-0000-0100-00001E000000}">
      <formula1>$AJ$62:$AJ$66</formula1>
    </dataValidation>
    <dataValidation type="list" allowBlank="1" showInputMessage="1" showErrorMessage="1" sqref="E64:F64" xr:uid="{00000000-0002-0000-0100-00001F000000}">
      <formula1>$AK$62:$AK$66</formula1>
    </dataValidation>
    <dataValidation type="list" allowBlank="1" showInputMessage="1" showErrorMessage="1" sqref="E65:F65" xr:uid="{00000000-0002-0000-0100-000020000000}">
      <formula1>$AL$62:$AL$66</formula1>
    </dataValidation>
    <dataValidation type="list" allowBlank="1" showInputMessage="1" showErrorMessage="1" sqref="E66:F66" xr:uid="{00000000-0002-0000-0100-000021000000}">
      <formula1>$AM$62:$AM$66</formula1>
    </dataValidation>
    <dataValidation type="list" allowBlank="1" showInputMessage="1" showErrorMessage="1" sqref="E68:F68" xr:uid="{00000000-0002-0000-0100-000022000000}">
      <formula1>$AN$68:$AN$72</formula1>
    </dataValidation>
    <dataValidation type="list" allowBlank="1" showInputMessage="1" showErrorMessage="1" sqref="E69:F69" xr:uid="{00000000-0002-0000-0100-000023000000}">
      <formula1>$AO$68:$AO$72</formula1>
    </dataValidation>
    <dataValidation type="list" allowBlank="1" showInputMessage="1" showErrorMessage="1" sqref="E70:F70" xr:uid="{00000000-0002-0000-0100-000024000000}">
      <formula1>$AP$68:$AP$72</formula1>
    </dataValidation>
    <dataValidation type="list" allowBlank="1" showInputMessage="1" showErrorMessage="1" sqref="E71:F71" xr:uid="{00000000-0002-0000-0100-000025000000}">
      <formula1>$AQ$68:$AQ$72</formula1>
    </dataValidation>
    <dataValidation type="list" allowBlank="1" showInputMessage="1" showErrorMessage="1" sqref="E72:F72" xr:uid="{00000000-0002-0000-0100-000026000000}">
      <formula1>$AR$68:$AR$72</formula1>
    </dataValidation>
    <dataValidation type="list" allowBlank="1" showInputMessage="1" showErrorMessage="1" sqref="E74:F74" xr:uid="{00000000-0002-0000-0100-000027000000}">
      <formula1>$AS$74:$AS$78</formula1>
    </dataValidation>
    <dataValidation type="list" allowBlank="1" showInputMessage="1" showErrorMessage="1" sqref="E75:F75" xr:uid="{00000000-0002-0000-0100-000028000000}">
      <formula1>$AT$74:$AT$78</formula1>
    </dataValidation>
    <dataValidation type="list" allowBlank="1" showInputMessage="1" showErrorMessage="1" sqref="E76:F76" xr:uid="{00000000-0002-0000-0100-000029000000}">
      <formula1>$AU$74:$AU$78</formula1>
    </dataValidation>
    <dataValidation type="list" allowBlank="1" showInputMessage="1" showErrorMessage="1" sqref="E77:F77" xr:uid="{00000000-0002-0000-0100-00002A000000}">
      <formula1>$AV$74:$AV$78</formula1>
    </dataValidation>
    <dataValidation type="list" allowBlank="1" showInputMessage="1" showErrorMessage="1" sqref="E78:F78" xr:uid="{00000000-0002-0000-0100-00002B000000}">
      <formula1>$AW$74:$AW$78</formula1>
    </dataValidation>
    <dataValidation type="list" allowBlank="1" showInputMessage="1" showErrorMessage="1" sqref="E80:F80" xr:uid="{00000000-0002-0000-0100-00002C000000}">
      <formula1>$AX$80:$AX$84</formula1>
    </dataValidation>
    <dataValidation type="list" allowBlank="1" showInputMessage="1" showErrorMessage="1" sqref="E81:F81" xr:uid="{00000000-0002-0000-0100-00002D000000}">
      <formula1>$AY$80:$AY$84</formula1>
    </dataValidation>
    <dataValidation type="list" allowBlank="1" showInputMessage="1" showErrorMessage="1" sqref="E82:F82" xr:uid="{00000000-0002-0000-0100-00002E000000}">
      <formula1>$AZ$80:$AZ$84</formula1>
    </dataValidation>
    <dataValidation type="list" allowBlank="1" showInputMessage="1" showErrorMessage="1" sqref="E83:F83" xr:uid="{00000000-0002-0000-0100-00002F000000}">
      <formula1>$BA$80:$BA$84</formula1>
    </dataValidation>
    <dataValidation type="list" allowBlank="1" showInputMessage="1" showErrorMessage="1" sqref="E84:F84" xr:uid="{00000000-0002-0000-0100-000030000000}">
      <formula1>$BB$80:$BB$84</formula1>
    </dataValidation>
    <dataValidation type="list" allowBlank="1" showInputMessage="1" showErrorMessage="1" sqref="E85:F85" xr:uid="{00000000-0002-0000-0100-000031000000}">
      <formula1>$BC$80:$BC$84</formula1>
    </dataValidation>
    <dataValidation type="list" allowBlank="1" showInputMessage="1" showErrorMessage="1" sqref="E86:F86" xr:uid="{00000000-0002-0000-0100-000032000000}">
      <formula1>$BD$80:$BD$84</formula1>
    </dataValidation>
    <dataValidation type="list" allowBlank="1" showInputMessage="1" showErrorMessage="1" sqref="E87:F87" xr:uid="{00000000-0002-0000-0100-000033000000}">
      <formula1>$BE$80:$BE$84</formula1>
    </dataValidation>
    <dataValidation type="list" allowBlank="1" showInputMessage="1" showErrorMessage="1" sqref="E88:F88" xr:uid="{00000000-0002-0000-0100-000034000000}">
      <formula1>$BF$80:$BF$84</formula1>
    </dataValidation>
    <dataValidation type="list" allowBlank="1" showInputMessage="1" showErrorMessage="1" sqref="E89:F89" xr:uid="{00000000-0002-0000-0100-000035000000}">
      <formula1>$BG$80:$BG$84</formula1>
    </dataValidation>
    <dataValidation type="list" allowBlank="1" showInputMessage="1" showErrorMessage="1" sqref="E90:F90" xr:uid="{00000000-0002-0000-0100-000036000000}">
      <formula1>$BH$80:$BH$84</formula1>
    </dataValidation>
    <dataValidation type="list" allowBlank="1" showInputMessage="1" showErrorMessage="1" sqref="E91:F91" xr:uid="{00000000-0002-0000-0100-000037000000}">
      <formula1>$BI$80:$BI$84</formula1>
    </dataValidation>
    <dataValidation type="list" allowBlank="1" showInputMessage="1" showErrorMessage="1" sqref="E37:F37" xr:uid="{00000000-0002-0000-0100-000038000000}">
      <formula1>$BL$25:$BL$29</formula1>
    </dataValidation>
    <dataValidation type="list" allowBlank="1" showInputMessage="1" showErrorMessage="1" sqref="E38:F38" xr:uid="{00000000-0002-0000-0100-000039000000}">
      <formula1>$BM$25:$BM$28</formula1>
    </dataValidation>
    <dataValidation type="list" allowBlank="1" showInputMessage="1" showErrorMessage="1" sqref="E39:F39" xr:uid="{00000000-0002-0000-0100-00003A000000}">
      <formula1>$BN$25:$BN$26</formula1>
    </dataValidation>
    <dataValidation type="list" allowBlank="1" showInputMessage="1" showErrorMessage="1" sqref="E40:F40" xr:uid="{00000000-0002-0000-0100-00003B000000}">
      <formula1>$BO$25:$BO$26</formula1>
    </dataValidation>
    <dataValidation type="list" allowBlank="1" showInputMessage="1" showErrorMessage="1" sqref="E27:F27" xr:uid="{00000000-0002-0000-0100-00003C000000}">
      <formula1>$H$34:$H$38</formula1>
    </dataValidation>
    <dataValidation type="list" allowBlank="1" showInputMessage="1" showErrorMessage="1" sqref="E19" xr:uid="{00000000-0002-0000-0100-00003D000000}">
      <formula1>$Q$16:$Q$18</formula1>
    </dataValidation>
    <dataValidation type="list" allowBlank="1" showInputMessage="1" showErrorMessage="1" sqref="E14" xr:uid="{00000000-0002-0000-0100-00003E000000}">
      <formula1>$O$11:$O$13</formula1>
    </dataValidation>
    <dataValidation type="list" allowBlank="1" showInputMessage="1" showErrorMessage="1" sqref="E13" xr:uid="{00000000-0002-0000-0100-00003F000000}">
      <formula1>$N$11:$N$13</formula1>
    </dataValidation>
    <dataValidation type="list" allowBlank="1" showInputMessage="1" showErrorMessage="1" sqref="E11" xr:uid="{00000000-0002-0000-0100-000040000000}">
      <formula1>$L$11:$L$14</formula1>
    </dataValidation>
    <dataValidation type="list" allowBlank="1" showInputMessage="1" showErrorMessage="1" sqref="E9" xr:uid="{00000000-0002-0000-0100-000041000000}">
      <formula1>$K$6:$K$8</formula1>
    </dataValidation>
    <dataValidation type="list" allowBlank="1" showInputMessage="1" showErrorMessage="1" sqref="E8" xr:uid="{00000000-0002-0000-0100-000042000000}">
      <formula1>$J$6:$J$8</formula1>
    </dataValidation>
    <dataValidation type="list" allowBlank="1" showInputMessage="1" showErrorMessage="1" sqref="E7" xr:uid="{00000000-0002-0000-0100-000043000000}">
      <formula1>$I$6:$I$8</formula1>
    </dataValidation>
    <dataValidation type="list" allowBlank="1" showInputMessage="1" showErrorMessage="1" sqref="E6" xr:uid="{00000000-0002-0000-0100-000044000000}">
      <formula1>$H$6:$H$7</formula1>
    </dataValidation>
    <dataValidation type="list" allowBlank="1" showInputMessage="1" showErrorMessage="1" sqref="E12" xr:uid="{00000000-0002-0000-0100-000045000000}">
      <formula1>$M$11:$M$13</formula1>
    </dataValidation>
    <dataValidation type="list" allowBlank="1" showInputMessage="1" showErrorMessage="1" sqref="E16" xr:uid="{A933FA0D-3168-408D-AAA3-C65CD0F71444}">
      <formula1>$CP$13:$CQ$13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tabSelected="1" workbookViewId="0">
      <selection activeCell="R21" sqref="R21:T26"/>
    </sheetView>
  </sheetViews>
  <sheetFormatPr defaultColWidth="8.85546875" defaultRowHeight="15" x14ac:dyDescent="0.25"/>
  <cols>
    <col min="1" max="1" width="3.140625" style="36" customWidth="1"/>
    <col min="2" max="2" width="31.140625" style="36" customWidth="1"/>
    <col min="3" max="3" width="22.85546875" style="36" customWidth="1"/>
    <col min="4" max="4" width="13.85546875" style="36" customWidth="1"/>
    <col min="5" max="5" width="11.140625" style="36" customWidth="1"/>
    <col min="6" max="6" width="15.140625" style="36" customWidth="1"/>
    <col min="7" max="7" width="12.85546875" style="36" customWidth="1"/>
    <col min="8" max="8" width="8.42578125" style="36" customWidth="1"/>
    <col min="9" max="9" width="6" style="36" customWidth="1"/>
    <col min="10" max="10" width="2.85546875" style="38" customWidth="1"/>
    <col min="11" max="11" width="11.140625" style="36" customWidth="1"/>
    <col min="12" max="12" width="8.85546875" style="36"/>
    <col min="13" max="13" width="14.140625" style="36" customWidth="1"/>
    <col min="14" max="19" width="8.85546875" style="36"/>
    <col min="20" max="20" width="6.85546875" style="36" customWidth="1"/>
    <col min="21" max="16384" width="8.85546875" style="36"/>
  </cols>
  <sheetData>
    <row r="1" spans="1:24" x14ac:dyDescent="0.25">
      <c r="E1" s="37"/>
    </row>
    <row r="3" spans="1:24" x14ac:dyDescent="0.25">
      <c r="B3" s="39" t="str">
        <f>[1]Асуулга!C6</f>
        <v>Байгууллагын нэр</v>
      </c>
      <c r="C3" s="39">
        <f>[2]Асуулга!E4</f>
        <v>0</v>
      </c>
      <c r="D3" s="39"/>
      <c r="E3" s="39"/>
      <c r="F3" s="40"/>
      <c r="G3" s="40"/>
      <c r="H3" s="40"/>
    </row>
    <row r="5" spans="1:24" x14ac:dyDescent="0.25">
      <c r="A5" s="41" t="s">
        <v>2</v>
      </c>
      <c r="B5" s="177" t="s">
        <v>403</v>
      </c>
      <c r="C5" s="177"/>
      <c r="D5" s="42" t="s">
        <v>404</v>
      </c>
      <c r="E5" s="42" t="s">
        <v>405</v>
      </c>
      <c r="F5" s="178" t="s">
        <v>406</v>
      </c>
      <c r="G5" s="178"/>
      <c r="H5" s="178" t="s">
        <v>405</v>
      </c>
      <c r="I5" s="178"/>
      <c r="J5" s="43"/>
      <c r="L5" s="179"/>
      <c r="M5" s="180"/>
      <c r="N5" s="181"/>
      <c r="O5" s="42" t="s">
        <v>404</v>
      </c>
      <c r="P5" s="127" t="s">
        <v>405</v>
      </c>
      <c r="Q5" s="182"/>
      <c r="R5" s="42" t="s">
        <v>407</v>
      </c>
      <c r="S5" s="42" t="s">
        <v>408</v>
      </c>
      <c r="T5" s="42" t="s">
        <v>409</v>
      </c>
      <c r="V5" s="176" t="s">
        <v>410</v>
      </c>
      <c r="W5" s="176"/>
      <c r="X5" s="176"/>
    </row>
    <row r="6" spans="1:24" x14ac:dyDescent="0.25">
      <c r="A6" s="169" t="s">
        <v>411</v>
      </c>
      <c r="B6" s="170"/>
      <c r="C6" s="171"/>
      <c r="D6" s="44">
        <f>F7</f>
        <v>0</v>
      </c>
      <c r="E6" s="45">
        <v>0.4</v>
      </c>
      <c r="F6" s="46"/>
      <c r="G6" s="46"/>
      <c r="H6" s="166">
        <v>0.4</v>
      </c>
      <c r="I6" s="166"/>
      <c r="J6" s="47"/>
      <c r="L6" s="172" t="s">
        <v>411</v>
      </c>
      <c r="M6" s="173"/>
      <c r="N6" s="174"/>
      <c r="O6" s="48">
        <f>$F$7</f>
        <v>0</v>
      </c>
      <c r="P6" s="40"/>
      <c r="Q6" s="49"/>
      <c r="R6" s="40"/>
      <c r="S6" s="40"/>
      <c r="T6" s="50">
        <v>0.4</v>
      </c>
      <c r="V6" s="51" t="s">
        <v>412</v>
      </c>
      <c r="W6" s="51" t="s">
        <v>413</v>
      </c>
      <c r="X6" s="51" t="s">
        <v>414</v>
      </c>
    </row>
    <row r="7" spans="1:24" ht="14.1" customHeight="1" x14ac:dyDescent="0.25">
      <c r="A7" s="52">
        <v>1</v>
      </c>
      <c r="B7" s="135" t="s">
        <v>7</v>
      </c>
      <c r="C7" s="136"/>
      <c r="D7" s="42" t="b">
        <f>Асуулга!G6</f>
        <v>0</v>
      </c>
      <c r="E7" s="53">
        <v>0.1</v>
      </c>
      <c r="F7" s="127">
        <f>SUMPRODUCT(D7:D10,E7:E10)/SUM(E7:E10)</f>
        <v>0</v>
      </c>
      <c r="G7" s="132" t="b">
        <f>IF(F7=$W$11,"Very High", IF(F7&gt;=$W$10,"High",IF(F7&gt;=$W$9, "Medium",IF(F7&gt;=$W$8, "Low",IF(F7&gt;=$W$7, "Very low",FALSE)))))</f>
        <v>0</v>
      </c>
      <c r="H7" s="166"/>
      <c r="I7" s="166"/>
      <c r="J7" s="47"/>
      <c r="L7" s="175" t="s">
        <v>415</v>
      </c>
      <c r="M7" s="175"/>
      <c r="N7" s="175"/>
      <c r="O7" s="48">
        <f>D11</f>
        <v>0</v>
      </c>
      <c r="P7" s="40"/>
      <c r="Q7" s="54">
        <f>I12</f>
        <v>0.6</v>
      </c>
      <c r="R7" s="143" t="e">
        <f>((O7*Q7)+(O12*Q12))/100%</f>
        <v>#DIV/0!</v>
      </c>
      <c r="S7" s="146">
        <v>1</v>
      </c>
      <c r="T7" s="148">
        <v>0.6</v>
      </c>
      <c r="V7" s="55" t="s">
        <v>416</v>
      </c>
      <c r="W7" s="56">
        <v>1</v>
      </c>
      <c r="X7" s="56">
        <v>1.9</v>
      </c>
    </row>
    <row r="8" spans="1:24" ht="11.45" customHeight="1" x14ac:dyDescent="0.25">
      <c r="A8" s="57">
        <v>2</v>
      </c>
      <c r="B8" s="138" t="s">
        <v>8</v>
      </c>
      <c r="C8" s="139"/>
      <c r="D8" s="42" t="b">
        <f>Асуулга!G7</f>
        <v>0</v>
      </c>
      <c r="E8" s="53">
        <v>0.1</v>
      </c>
      <c r="F8" s="127"/>
      <c r="G8" s="133"/>
      <c r="H8" s="166"/>
      <c r="I8" s="166"/>
      <c r="J8" s="47"/>
      <c r="L8" s="151" t="s">
        <v>417</v>
      </c>
      <c r="M8" s="152"/>
      <c r="N8" s="152"/>
      <c r="O8" s="40">
        <f>$D$12</f>
        <v>0</v>
      </c>
      <c r="P8" s="58">
        <v>0.4</v>
      </c>
      <c r="Q8" s="40"/>
      <c r="R8" s="144"/>
      <c r="S8" s="147"/>
      <c r="T8" s="149"/>
      <c r="V8" s="55" t="s">
        <v>418</v>
      </c>
      <c r="W8" s="56">
        <v>2</v>
      </c>
      <c r="X8" s="56">
        <v>2.9</v>
      </c>
    </row>
    <row r="9" spans="1:24" ht="11.45" customHeight="1" x14ac:dyDescent="0.25">
      <c r="A9" s="57">
        <v>3</v>
      </c>
      <c r="B9" s="153" t="s">
        <v>9</v>
      </c>
      <c r="C9" s="153"/>
      <c r="D9" s="42" t="b">
        <f>Асуулга!G8</f>
        <v>0</v>
      </c>
      <c r="E9" s="53">
        <v>0.1</v>
      </c>
      <c r="F9" s="127"/>
      <c r="G9" s="133"/>
      <c r="H9" s="166"/>
      <c r="I9" s="166"/>
      <c r="J9" s="47"/>
      <c r="L9" s="151" t="s">
        <v>419</v>
      </c>
      <c r="M9" s="151"/>
      <c r="N9" s="151"/>
      <c r="O9" s="40">
        <f>$D$17</f>
        <v>0</v>
      </c>
      <c r="P9" s="58">
        <v>0.4</v>
      </c>
      <c r="Q9" s="40"/>
      <c r="R9" s="144"/>
      <c r="S9" s="147"/>
      <c r="T9" s="149"/>
      <c r="V9" s="55" t="s">
        <v>420</v>
      </c>
      <c r="W9" s="56">
        <v>3</v>
      </c>
      <c r="X9" s="56">
        <v>3.9</v>
      </c>
    </row>
    <row r="10" spans="1:24" ht="12" customHeight="1" x14ac:dyDescent="0.25">
      <c r="A10" s="57">
        <v>4</v>
      </c>
      <c r="B10" s="154" t="s">
        <v>10</v>
      </c>
      <c r="C10" s="155"/>
      <c r="D10" s="42" t="b">
        <f>Асуулга!G9</f>
        <v>0</v>
      </c>
      <c r="E10" s="53">
        <v>0.1</v>
      </c>
      <c r="F10" s="127"/>
      <c r="G10" s="133"/>
      <c r="H10" s="166"/>
      <c r="I10" s="166"/>
      <c r="J10" s="47"/>
      <c r="L10" s="156" t="s">
        <v>421</v>
      </c>
      <c r="M10" s="157"/>
      <c r="N10" s="158"/>
      <c r="O10" s="162" t="b">
        <f>D20</f>
        <v>0</v>
      </c>
      <c r="P10" s="164">
        <v>0.2</v>
      </c>
      <c r="Q10" s="40"/>
      <c r="R10" s="144"/>
      <c r="S10" s="147"/>
      <c r="T10" s="149"/>
      <c r="V10" s="55" t="s">
        <v>422</v>
      </c>
      <c r="W10" s="56">
        <v>4</v>
      </c>
      <c r="X10" s="56">
        <v>4.9000000000000004</v>
      </c>
    </row>
    <row r="11" spans="1:24" ht="15" customHeight="1" x14ac:dyDescent="0.25">
      <c r="A11" s="123" t="s">
        <v>415</v>
      </c>
      <c r="B11" s="115"/>
      <c r="C11" s="116"/>
      <c r="D11" s="59">
        <f>SUMPRODUCT(O8:O10,P8:P10)/SUM(P8:P10)</f>
        <v>0</v>
      </c>
      <c r="E11" s="60"/>
      <c r="F11" s="127"/>
      <c r="G11" s="140"/>
      <c r="H11" s="166"/>
      <c r="I11" s="166"/>
      <c r="J11" s="47"/>
      <c r="L11" s="159"/>
      <c r="M11" s="160"/>
      <c r="N11" s="161"/>
      <c r="O11" s="163"/>
      <c r="P11" s="165"/>
      <c r="Q11" s="40"/>
      <c r="R11" s="144"/>
      <c r="S11" s="147"/>
      <c r="T11" s="149"/>
      <c r="V11" s="55" t="s">
        <v>423</v>
      </c>
      <c r="W11" s="56">
        <v>5</v>
      </c>
      <c r="X11" s="56">
        <v>5</v>
      </c>
    </row>
    <row r="12" spans="1:24" x14ac:dyDescent="0.25">
      <c r="A12" s="142" t="s">
        <v>417</v>
      </c>
      <c r="B12" s="142"/>
      <c r="C12" s="142"/>
      <c r="D12" s="61">
        <f>F14</f>
        <v>0</v>
      </c>
      <c r="E12" s="62">
        <v>0.3</v>
      </c>
      <c r="F12" s="46"/>
      <c r="G12" s="46"/>
      <c r="H12" s="166">
        <v>0.6</v>
      </c>
      <c r="I12" s="124">
        <v>0.6</v>
      </c>
      <c r="J12" s="63"/>
      <c r="L12" s="168" t="s">
        <v>424</v>
      </c>
      <c r="M12" s="168"/>
      <c r="N12" s="168"/>
      <c r="O12" s="48" t="e">
        <f>F24</f>
        <v>#DIV/0!</v>
      </c>
      <c r="P12" s="40"/>
      <c r="Q12" s="54">
        <v>0.4</v>
      </c>
      <c r="R12" s="144"/>
      <c r="S12" s="147"/>
      <c r="T12" s="149"/>
    </row>
    <row r="13" spans="1:24" x14ac:dyDescent="0.25">
      <c r="A13" s="64">
        <v>1</v>
      </c>
      <c r="B13" s="135" t="s">
        <v>425</v>
      </c>
      <c r="C13" s="136"/>
      <c r="D13" s="40" t="b">
        <f>Асуулга!G11</f>
        <v>0</v>
      </c>
      <c r="E13" s="53">
        <v>0.25</v>
      </c>
      <c r="F13" s="65"/>
      <c r="G13" s="65"/>
      <c r="H13" s="167"/>
      <c r="I13" s="125"/>
      <c r="J13" s="63"/>
      <c r="L13" s="137" t="s">
        <v>426</v>
      </c>
      <c r="M13" s="137"/>
      <c r="N13" s="137"/>
      <c r="O13" s="66" t="e">
        <f>$D$23</f>
        <v>#DIV/0!</v>
      </c>
      <c r="P13" s="58">
        <f t="shared" ref="P13:P15" si="0">E23</f>
        <v>0.2</v>
      </c>
      <c r="Q13" s="40"/>
      <c r="R13" s="144"/>
      <c r="S13" s="147"/>
      <c r="T13" s="149"/>
    </row>
    <row r="14" spans="1:24" x14ac:dyDescent="0.25">
      <c r="A14" s="64">
        <v>2</v>
      </c>
      <c r="B14" s="138" t="s">
        <v>13</v>
      </c>
      <c r="C14" s="139"/>
      <c r="D14" s="40" t="b">
        <f>Асуулга!G12</f>
        <v>0</v>
      </c>
      <c r="E14" s="53">
        <v>0.25</v>
      </c>
      <c r="F14" s="132">
        <f>SUMPRODUCT(D13:D16,E13:E16)/SUM(E13:E16)</f>
        <v>0</v>
      </c>
      <c r="G14" s="127" t="b">
        <f>IF(F14&gt;=$W$11, "Very high", IF(F14&gt;=$W$10, "High", IF(F14&gt;=$W$9, "Medium", IF(F14&gt;=$W$8, "Low", IF(F14&gt;=$W$7, "Very low", FALSE)))))</f>
        <v>0</v>
      </c>
      <c r="H14" s="167"/>
      <c r="I14" s="125"/>
      <c r="J14" s="63"/>
      <c r="L14" s="141" t="s">
        <v>427</v>
      </c>
      <c r="M14" s="141"/>
      <c r="N14" s="141"/>
      <c r="O14" s="40" t="e">
        <f>$D$24</f>
        <v>#DIV/0!</v>
      </c>
      <c r="P14" s="58">
        <f t="shared" si="0"/>
        <v>0.25</v>
      </c>
      <c r="Q14" s="40"/>
      <c r="R14" s="144"/>
      <c r="S14" s="147"/>
      <c r="T14" s="149"/>
    </row>
    <row r="15" spans="1:24" x14ac:dyDescent="0.25">
      <c r="A15" s="64">
        <v>3</v>
      </c>
      <c r="B15" s="138" t="s">
        <v>14</v>
      </c>
      <c r="C15" s="139"/>
      <c r="D15" s="40" t="b">
        <f>Асуулга!G13</f>
        <v>0</v>
      </c>
      <c r="E15" s="53">
        <v>0.25</v>
      </c>
      <c r="F15" s="133"/>
      <c r="G15" s="127"/>
      <c r="H15" s="167"/>
      <c r="I15" s="125"/>
      <c r="J15" s="63"/>
      <c r="L15" s="137" t="s">
        <v>428</v>
      </c>
      <c r="M15" s="137"/>
      <c r="N15" s="137"/>
      <c r="O15" s="40" t="e">
        <f>$D$25</f>
        <v>#DIV/0!</v>
      </c>
      <c r="P15" s="58">
        <f t="shared" si="0"/>
        <v>0.2</v>
      </c>
      <c r="Q15" s="40"/>
      <c r="R15" s="144"/>
      <c r="S15" s="147"/>
      <c r="T15" s="149"/>
    </row>
    <row r="16" spans="1:24" x14ac:dyDescent="0.25">
      <c r="A16" s="64">
        <v>4</v>
      </c>
      <c r="B16" s="138" t="s">
        <v>15</v>
      </c>
      <c r="C16" s="139"/>
      <c r="D16" s="40" t="b">
        <f>Асуулга!G14</f>
        <v>0</v>
      </c>
      <c r="E16" s="53">
        <v>0.25</v>
      </c>
      <c r="F16" s="133"/>
      <c r="G16" s="127"/>
      <c r="H16" s="167"/>
      <c r="I16" s="125"/>
      <c r="J16" s="63"/>
      <c r="L16" s="137" t="s">
        <v>429</v>
      </c>
      <c r="M16" s="137"/>
      <c r="N16" s="137"/>
      <c r="O16" s="40" t="b">
        <f>$D$26</f>
        <v>0</v>
      </c>
      <c r="P16" s="58">
        <f>E26</f>
        <v>0.05</v>
      </c>
      <c r="Q16" s="40"/>
      <c r="R16" s="144"/>
      <c r="S16" s="147"/>
      <c r="T16" s="149"/>
      <c r="V16" s="67" t="s">
        <v>404</v>
      </c>
      <c r="W16" s="67" t="s">
        <v>405</v>
      </c>
    </row>
    <row r="17" spans="1:23" x14ac:dyDescent="0.25">
      <c r="A17" s="142" t="s">
        <v>419</v>
      </c>
      <c r="B17" s="142"/>
      <c r="C17" s="142"/>
      <c r="D17" s="61">
        <f>F19</f>
        <v>0</v>
      </c>
      <c r="E17" s="62">
        <v>0.3</v>
      </c>
      <c r="F17" s="140"/>
      <c r="G17" s="127"/>
      <c r="H17" s="167"/>
      <c r="I17" s="125"/>
      <c r="J17" s="63"/>
      <c r="L17" s="137" t="s">
        <v>429</v>
      </c>
      <c r="M17" s="137"/>
      <c r="N17" s="137"/>
      <c r="O17" s="40" t="e">
        <f>$D$27</f>
        <v>#DIV/0!</v>
      </c>
      <c r="P17" s="58">
        <f>E27</f>
        <v>0.2</v>
      </c>
      <c r="Q17" s="40"/>
      <c r="R17" s="144"/>
      <c r="S17" s="147"/>
      <c r="T17" s="149"/>
      <c r="V17" s="42">
        <f>$O$6</f>
        <v>0</v>
      </c>
      <c r="W17" s="68">
        <f>$T$6</f>
        <v>0.4</v>
      </c>
    </row>
    <row r="18" spans="1:23" x14ac:dyDescent="0.25">
      <c r="A18" s="64">
        <v>1</v>
      </c>
      <c r="B18" s="128" t="s">
        <v>430</v>
      </c>
      <c r="C18" s="129"/>
      <c r="D18" s="40" t="b">
        <f>Асуулга!G16:G16</f>
        <v>0</v>
      </c>
      <c r="E18" s="53">
        <v>0.5</v>
      </c>
      <c r="F18" s="65"/>
      <c r="G18" s="65"/>
      <c r="H18" s="167"/>
      <c r="I18" s="125"/>
      <c r="J18" s="63"/>
      <c r="L18" s="130" t="s">
        <v>319</v>
      </c>
      <c r="M18" s="131"/>
      <c r="N18" s="131"/>
      <c r="O18" s="40" t="e">
        <f>$D$28</f>
        <v>#DIV/0!</v>
      </c>
      <c r="P18" s="58">
        <f>E28</f>
        <v>0.1</v>
      </c>
      <c r="Q18" s="40"/>
      <c r="R18" s="144"/>
      <c r="S18" s="147"/>
      <c r="T18" s="149"/>
      <c r="V18" s="42" t="e">
        <f>R7</f>
        <v>#DIV/0!</v>
      </c>
      <c r="W18" s="68">
        <f>$T$7</f>
        <v>0.6</v>
      </c>
    </row>
    <row r="19" spans="1:23" x14ac:dyDescent="0.25">
      <c r="A19" s="64">
        <v>2</v>
      </c>
      <c r="B19" s="128" t="s">
        <v>431</v>
      </c>
      <c r="C19" s="129"/>
      <c r="D19" s="40" t="b">
        <f>Асуулга!G17:G17</f>
        <v>0</v>
      </c>
      <c r="E19" s="69">
        <v>0.5</v>
      </c>
      <c r="F19" s="132">
        <f>SUMPRODUCT(D18:D19,E18:E19)/SUM(E18:E19)</f>
        <v>0</v>
      </c>
      <c r="G19" s="127" t="b">
        <f>IF(F19&gt;=$W$11, "Very high", IF(F19&gt;=$W$10, "High", IF(F19&gt;=$W$9, "Medium", IF(F19&gt;=$W$8, "Low", IF(F19&gt;=$W$7, "Very low", FALSE)))))</f>
        <v>0</v>
      </c>
      <c r="H19" s="167"/>
      <c r="I19" s="125"/>
      <c r="J19" s="63"/>
      <c r="L19" s="121" t="s">
        <v>432</v>
      </c>
      <c r="M19" s="121"/>
      <c r="N19" s="121"/>
      <c r="O19" s="121"/>
      <c r="P19" s="121"/>
      <c r="Q19" s="121"/>
      <c r="R19" s="144"/>
      <c r="S19" s="147"/>
      <c r="T19" s="149"/>
    </row>
    <row r="20" spans="1:23" x14ac:dyDescent="0.25">
      <c r="A20" s="134" t="s">
        <v>421</v>
      </c>
      <c r="B20" s="134"/>
      <c r="C20" s="134"/>
      <c r="D20" s="70" t="b">
        <f>F22</f>
        <v>0</v>
      </c>
      <c r="E20" s="62">
        <v>0.1</v>
      </c>
      <c r="F20" s="133"/>
      <c r="G20" s="132"/>
      <c r="H20" s="167"/>
      <c r="I20" s="125"/>
      <c r="J20" s="63"/>
      <c r="L20" s="121"/>
      <c r="M20" s="121"/>
      <c r="N20" s="121"/>
      <c r="O20" s="121"/>
      <c r="P20" s="121"/>
      <c r="Q20" s="121"/>
      <c r="R20" s="145"/>
      <c r="S20" s="147"/>
      <c r="T20" s="150"/>
    </row>
    <row r="21" spans="1:23" x14ac:dyDescent="0.25">
      <c r="A21" s="64">
        <v>1</v>
      </c>
      <c r="B21" s="128" t="s">
        <v>433</v>
      </c>
      <c r="C21" s="129"/>
      <c r="D21" s="40" t="b">
        <f>Асуулга!G19</f>
        <v>0</v>
      </c>
      <c r="E21" s="53">
        <v>1</v>
      </c>
      <c r="F21" s="65"/>
      <c r="G21" s="65"/>
      <c r="H21" s="167"/>
      <c r="I21" s="125"/>
      <c r="J21" s="63"/>
      <c r="L21" s="121"/>
      <c r="M21" s="121"/>
      <c r="N21" s="121"/>
      <c r="O21" s="121"/>
      <c r="P21" s="121"/>
      <c r="Q21" s="121"/>
      <c r="R21" s="121" t="e">
        <f>SUMPRODUCT(V17:V18,W17:W18)/SUM(W17:W18)</f>
        <v>#DIV/0!</v>
      </c>
      <c r="S21" s="121"/>
      <c r="T21" s="121"/>
    </row>
    <row r="22" spans="1:23" x14ac:dyDescent="0.25">
      <c r="A22" s="123" t="s">
        <v>424</v>
      </c>
      <c r="B22" s="115"/>
      <c r="C22" s="115"/>
      <c r="D22" s="115"/>
      <c r="E22" s="116"/>
      <c r="F22" s="71" t="b">
        <f>D21</f>
        <v>0</v>
      </c>
      <c r="G22" s="72"/>
      <c r="H22" s="167"/>
      <c r="I22" s="125"/>
      <c r="J22" s="63"/>
      <c r="L22" s="121"/>
      <c r="M22" s="121"/>
      <c r="N22" s="121"/>
      <c r="O22" s="121"/>
      <c r="P22" s="121"/>
      <c r="Q22" s="121"/>
      <c r="R22" s="121"/>
      <c r="S22" s="121"/>
      <c r="T22" s="121"/>
    </row>
    <row r="23" spans="1:23" x14ac:dyDescent="0.25">
      <c r="A23" s="40"/>
      <c r="B23" s="120" t="s">
        <v>426</v>
      </c>
      <c r="C23" s="120"/>
      <c r="D23" s="42" t="e">
        <f>AVERAGE(Асуулга!I25:I38)</f>
        <v>#DIV/0!</v>
      </c>
      <c r="E23" s="53">
        <v>0.2</v>
      </c>
      <c r="F23" s="46"/>
      <c r="G23" s="46"/>
      <c r="H23" s="167"/>
      <c r="I23" s="124">
        <v>0.4</v>
      </c>
      <c r="J23" s="63"/>
      <c r="L23" s="121"/>
      <c r="M23" s="121"/>
      <c r="N23" s="121"/>
      <c r="O23" s="121"/>
      <c r="P23" s="121"/>
      <c r="Q23" s="121"/>
      <c r="R23" s="121"/>
      <c r="S23" s="121"/>
      <c r="T23" s="121"/>
    </row>
    <row r="24" spans="1:23" x14ac:dyDescent="0.25">
      <c r="A24" s="40"/>
      <c r="B24" s="126" t="s">
        <v>427</v>
      </c>
      <c r="C24" s="126"/>
      <c r="D24" s="42" t="e">
        <f>AVERAGE(Асуулга!I42:I52)</f>
        <v>#DIV/0!</v>
      </c>
      <c r="E24" s="53">
        <v>0.25</v>
      </c>
      <c r="F24" s="127" t="e">
        <f>SUMPRODUCT(D23:D28,E23:E28)/SUM(E23:E28)</f>
        <v>#DIV/0!</v>
      </c>
      <c r="G24" s="127" t="e">
        <f>IF(F24&gt;=$W$11, "Very high", IF(F24&gt;=$W$10, "High", IF(F24&gt;=$W$9, "Medium", IF(F24&gt;=$W$8, "Low", IF(F24&gt;=$W$7, "Very low", FALSE)))))</f>
        <v>#DIV/0!</v>
      </c>
      <c r="H24" s="167"/>
      <c r="I24" s="125"/>
      <c r="J24" s="63"/>
      <c r="L24" s="121"/>
      <c r="M24" s="121"/>
      <c r="N24" s="121"/>
      <c r="O24" s="121"/>
      <c r="P24" s="121"/>
      <c r="Q24" s="121"/>
      <c r="R24" s="121"/>
      <c r="S24" s="121"/>
      <c r="T24" s="121"/>
    </row>
    <row r="25" spans="1:23" x14ac:dyDescent="0.25">
      <c r="A25" s="40"/>
      <c r="B25" s="120" t="s">
        <v>428</v>
      </c>
      <c r="C25" s="120"/>
      <c r="D25" s="42" t="e">
        <f>AVERAGE(Асуулга!I55:I60)</f>
        <v>#DIV/0!</v>
      </c>
      <c r="E25" s="53">
        <v>0.2</v>
      </c>
      <c r="F25" s="127"/>
      <c r="G25" s="127"/>
      <c r="H25" s="167"/>
      <c r="I25" s="125"/>
      <c r="J25" s="63"/>
      <c r="L25" s="121" t="s">
        <v>434</v>
      </c>
      <c r="M25" s="121"/>
      <c r="N25" s="121"/>
      <c r="O25" s="121"/>
      <c r="P25" s="121"/>
      <c r="Q25" s="121"/>
      <c r="R25" s="121"/>
      <c r="S25" s="121"/>
      <c r="T25" s="121"/>
    </row>
    <row r="26" spans="1:23" x14ac:dyDescent="0.25">
      <c r="A26" s="40"/>
      <c r="B26" s="120" t="s">
        <v>438</v>
      </c>
      <c r="C26" s="120"/>
      <c r="D26" s="42" t="b">
        <f>Асуулга!I66</f>
        <v>0</v>
      </c>
      <c r="E26" s="53">
        <v>0.05</v>
      </c>
      <c r="F26" s="127"/>
      <c r="G26" s="127"/>
      <c r="H26" s="167"/>
      <c r="I26" s="125"/>
      <c r="J26" s="63"/>
      <c r="L26" s="121"/>
      <c r="M26" s="121"/>
      <c r="N26" s="121"/>
      <c r="O26" s="121"/>
      <c r="P26" s="121"/>
      <c r="Q26" s="121"/>
      <c r="R26" s="121"/>
      <c r="S26" s="121"/>
      <c r="T26" s="121"/>
    </row>
    <row r="27" spans="1:23" x14ac:dyDescent="0.25">
      <c r="A27" s="40"/>
      <c r="B27" s="120" t="s">
        <v>439</v>
      </c>
      <c r="C27" s="120"/>
      <c r="D27" s="42" t="e">
        <f>AVERAGE(Асуулга!I29:I42)</f>
        <v>#DIV/0!</v>
      </c>
      <c r="E27" s="74">
        <v>0.2</v>
      </c>
      <c r="F27" s="127"/>
      <c r="G27" s="127"/>
      <c r="H27" s="167"/>
      <c r="I27" s="125"/>
      <c r="J27" s="63"/>
      <c r="L27" s="121"/>
      <c r="M27" s="121"/>
      <c r="N27" s="121"/>
      <c r="O27" s="121"/>
      <c r="P27" s="121"/>
      <c r="Q27" s="121"/>
      <c r="R27" s="121" t="e">
        <f>IF(R21&gt;=$W$11, "Very high", IF(R21&gt;=$W$10, "High", IF(R21&gt;=$W$9, "Medium", IF(R21&gt;=$W$8, "Low", IF(R21&gt;=$W$7, "Very low", FALSE)))))</f>
        <v>#DIV/0!</v>
      </c>
      <c r="S27" s="121"/>
      <c r="T27" s="121"/>
    </row>
    <row r="28" spans="1:23" x14ac:dyDescent="0.25">
      <c r="A28" s="40"/>
      <c r="B28" s="122" t="str">
        <f>Асуулга!B79</f>
        <v>VI. Тайлагнал ба тэмдэглэл</v>
      </c>
      <c r="C28" s="122"/>
      <c r="D28" s="40" t="e">
        <f>AVERAGE(Асуулга!I80:I91)</f>
        <v>#DIV/0!</v>
      </c>
      <c r="E28" s="75">
        <v>0.1</v>
      </c>
      <c r="F28" s="127"/>
      <c r="G28" s="127"/>
      <c r="H28" s="167"/>
      <c r="I28" s="125"/>
      <c r="J28" s="63"/>
      <c r="L28" s="121"/>
      <c r="M28" s="121"/>
      <c r="N28" s="121"/>
      <c r="O28" s="121"/>
      <c r="P28" s="121"/>
      <c r="Q28" s="121"/>
      <c r="R28" s="121"/>
      <c r="S28" s="121"/>
      <c r="T28" s="121"/>
    </row>
    <row r="29" spans="1:23" x14ac:dyDescent="0.25">
      <c r="F29" s="127"/>
      <c r="G29" s="127"/>
      <c r="H29" s="167"/>
      <c r="I29" s="125"/>
      <c r="J29" s="63"/>
      <c r="L29" s="121"/>
      <c r="M29" s="121"/>
      <c r="N29" s="121"/>
      <c r="O29" s="121"/>
      <c r="P29" s="121"/>
      <c r="Q29" s="121"/>
      <c r="R29" s="121"/>
      <c r="S29" s="121"/>
      <c r="T29" s="121"/>
    </row>
    <row r="30" spans="1:23" x14ac:dyDescent="0.25">
      <c r="R30" s="121"/>
      <c r="S30" s="121"/>
      <c r="T30" s="121"/>
    </row>
    <row r="31" spans="1:23" x14ac:dyDescent="0.25">
      <c r="R31" s="121"/>
      <c r="S31" s="121"/>
      <c r="T31" s="121"/>
    </row>
  </sheetData>
  <mergeCells count="62">
    <mergeCell ref="V5:X5"/>
    <mergeCell ref="B5:C5"/>
    <mergeCell ref="F5:G5"/>
    <mergeCell ref="H5:I5"/>
    <mergeCell ref="L5:N5"/>
    <mergeCell ref="P5:Q5"/>
    <mergeCell ref="A6:C6"/>
    <mergeCell ref="H6:I11"/>
    <mergeCell ref="L6:N6"/>
    <mergeCell ref="B7:C7"/>
    <mergeCell ref="F7:F11"/>
    <mergeCell ref="G7:G11"/>
    <mergeCell ref="L7:N7"/>
    <mergeCell ref="R7:R20"/>
    <mergeCell ref="S7:S20"/>
    <mergeCell ref="T7:T20"/>
    <mergeCell ref="B8:C8"/>
    <mergeCell ref="L8:N8"/>
    <mergeCell ref="B9:C9"/>
    <mergeCell ref="L9:N9"/>
    <mergeCell ref="B10:C10"/>
    <mergeCell ref="L10:N11"/>
    <mergeCell ref="O10:O11"/>
    <mergeCell ref="P10:P11"/>
    <mergeCell ref="A11:C11"/>
    <mergeCell ref="A12:C12"/>
    <mergeCell ref="H12:H29"/>
    <mergeCell ref="I12:I22"/>
    <mergeCell ref="L12:N12"/>
    <mergeCell ref="B13:C13"/>
    <mergeCell ref="L13:N13"/>
    <mergeCell ref="B14:C14"/>
    <mergeCell ref="F14:F17"/>
    <mergeCell ref="G14:G17"/>
    <mergeCell ref="L14:N14"/>
    <mergeCell ref="B15:C15"/>
    <mergeCell ref="L15:N15"/>
    <mergeCell ref="B16:C16"/>
    <mergeCell ref="L16:N16"/>
    <mergeCell ref="A17:C17"/>
    <mergeCell ref="L17:N17"/>
    <mergeCell ref="B18:C18"/>
    <mergeCell ref="L18:N18"/>
    <mergeCell ref="B19:C19"/>
    <mergeCell ref="F19:F20"/>
    <mergeCell ref="G19:G20"/>
    <mergeCell ref="L19:Q24"/>
    <mergeCell ref="A20:C20"/>
    <mergeCell ref="B21:C21"/>
    <mergeCell ref="B27:C27"/>
    <mergeCell ref="R27:T31"/>
    <mergeCell ref="B28:C28"/>
    <mergeCell ref="R21:T26"/>
    <mergeCell ref="A22:E22"/>
    <mergeCell ref="B23:C23"/>
    <mergeCell ref="I23:I29"/>
    <mergeCell ref="B24:C24"/>
    <mergeCell ref="F24:F29"/>
    <mergeCell ref="G24:G29"/>
    <mergeCell ref="B25:C25"/>
    <mergeCell ref="L25:Q29"/>
    <mergeCell ref="B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2021-02-02T04:38:11Z</dcterms:created>
  <dcterms:modified xsi:type="dcterms:W3CDTF">2021-07-01T23:05:43Z</dcterms:modified>
</cp:coreProperties>
</file>