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Telegram Desktop\"/>
    </mc:Choice>
  </mc:AlternateContent>
  <xr:revisionPtr revIDLastSave="0" documentId="13_ncr:1_{4A2E483D-C4AF-4847-A037-9A7080446026}" xr6:coauthVersionLast="40" xr6:coauthVersionMax="40" xr10:uidLastSave="{00000000-0000-0000-0000-000000000000}"/>
  <bookViews>
    <workbookView xWindow="0" yWindow="0" windowWidth="28800" windowHeight="12225"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 i="4" l="1"/>
  <c r="D12" i="4" l="1"/>
  <c r="I38" i="1" l="1"/>
  <c r="I37" i="1"/>
  <c r="I36" i="1"/>
  <c r="I34" i="1"/>
  <c r="I33" i="1"/>
  <c r="I31" i="1"/>
  <c r="I30" i="1"/>
  <c r="I29" i="1"/>
  <c r="I28" i="1"/>
  <c r="I27" i="1"/>
  <c r="I25" i="1"/>
  <c r="I24" i="1"/>
  <c r="I23" i="1"/>
  <c r="I22" i="1"/>
  <c r="I21" i="1"/>
  <c r="I62" i="1" l="1"/>
  <c r="I61" i="1"/>
  <c r="I60" i="1"/>
  <c r="I59" i="1"/>
  <c r="G59" i="1"/>
  <c r="G60" i="1"/>
  <c r="G61" i="1"/>
  <c r="G62" i="1"/>
  <c r="F11" i="1"/>
  <c r="F10" i="1"/>
  <c r="F9" i="1"/>
  <c r="F8" i="1"/>
  <c r="F7" i="1"/>
  <c r="F6" i="1"/>
  <c r="D29" i="4" l="1"/>
  <c r="D30" i="4"/>
  <c r="D19" i="4"/>
  <c r="D20" i="4"/>
  <c r="D21" i="4"/>
  <c r="D22" i="4"/>
  <c r="D18" i="4"/>
  <c r="D13" i="4"/>
  <c r="D14" i="4"/>
  <c r="D15" i="4"/>
  <c r="D16" i="4"/>
  <c r="D25" i="4"/>
  <c r="F30" i="1"/>
  <c r="F28" i="1"/>
  <c r="F27" i="1"/>
  <c r="F23" i="1"/>
  <c r="F24" i="1"/>
  <c r="F25" i="1"/>
  <c r="I16" i="1"/>
  <c r="G100" i="1" l="1"/>
  <c r="G99" i="1"/>
  <c r="G98" i="1"/>
  <c r="G97" i="1"/>
  <c r="G96" i="1"/>
  <c r="G91" i="1"/>
  <c r="G92" i="1"/>
  <c r="G93" i="1"/>
  <c r="G94" i="1"/>
  <c r="G90" i="1"/>
  <c r="D28" i="4"/>
  <c r="F28" i="4" s="1"/>
  <c r="F34" i="1"/>
  <c r="F33" i="1"/>
  <c r="D24" i="4"/>
  <c r="F24" i="4" s="1"/>
  <c r="F31" i="1"/>
  <c r="F29" i="1"/>
  <c r="D7" i="4"/>
  <c r="F41" i="1" l="1"/>
  <c r="F40" i="1"/>
  <c r="F38" i="1"/>
  <c r="F37" i="1"/>
  <c r="F36" i="1"/>
  <c r="F22" i="1"/>
  <c r="F21" i="1"/>
  <c r="F18" i="1"/>
  <c r="F17" i="1"/>
  <c r="F16" i="1" l="1"/>
  <c r="V17" i="4" l="1"/>
  <c r="V16" i="4"/>
  <c r="O25" i="4"/>
  <c r="O26" i="4"/>
  <c r="O27" i="4"/>
  <c r="O28" i="4"/>
  <c r="O29" i="4"/>
  <c r="O31" i="4"/>
  <c r="O24" i="4"/>
  <c r="P17" i="4"/>
  <c r="O22" i="4"/>
  <c r="O20" i="4"/>
  <c r="O19" i="4"/>
  <c r="O18" i="4"/>
  <c r="I54" i="1"/>
  <c r="I53" i="1"/>
  <c r="B3" i="4" l="1"/>
  <c r="I41" i="1" l="1"/>
  <c r="I40" i="1"/>
  <c r="I18" i="1"/>
  <c r="D9" i="4" s="1"/>
  <c r="I17" i="1"/>
  <c r="D8" i="4" s="1"/>
  <c r="F7" i="4" l="1"/>
  <c r="D6" i="4" s="1"/>
  <c r="D27" i="4"/>
  <c r="N22" i="4" s="1"/>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9" i="4" l="1"/>
  <c r="D37" i="4"/>
  <c r="N28" i="4" s="1"/>
  <c r="D38" i="4"/>
  <c r="N29" i="4" s="1"/>
  <c r="G7" i="4"/>
  <c r="N16" i="4"/>
  <c r="U16" i="4" s="1"/>
  <c r="N31" i="4"/>
  <c r="D23" i="4"/>
  <c r="N20" i="4" s="1"/>
  <c r="G24" i="4"/>
  <c r="G28" i="4"/>
  <c r="D17" i="4"/>
  <c r="N19" i="4" s="1"/>
  <c r="G12" i="4"/>
  <c r="I88" i="1"/>
  <c r="I87" i="1"/>
  <c r="I86" i="1"/>
  <c r="I85" i="1"/>
  <c r="I84" i="1"/>
  <c r="D36" i="4" s="1"/>
  <c r="G84" i="1"/>
  <c r="G85" i="1"/>
  <c r="G86" i="1"/>
  <c r="G87" i="1"/>
  <c r="I82" i="1"/>
  <c r="I81" i="1"/>
  <c r="I80" i="1"/>
  <c r="I79" i="1"/>
  <c r="I78" i="1"/>
  <c r="I58" i="1"/>
  <c r="I57" i="1"/>
  <c r="I56" i="1"/>
  <c r="I55" i="1"/>
  <c r="I52" i="1"/>
  <c r="I77" i="1"/>
  <c r="I76" i="1"/>
  <c r="G82" i="1"/>
  <c r="G81" i="1"/>
  <c r="G80" i="1"/>
  <c r="G79" i="1"/>
  <c r="G78" i="1"/>
  <c r="G77" i="1"/>
  <c r="G76" i="1"/>
  <c r="D35" i="4" l="1"/>
  <c r="N27" i="4"/>
  <c r="N26" i="4"/>
  <c r="D10" i="4"/>
  <c r="N17" i="4" s="1"/>
  <c r="Q17" i="4" s="1"/>
  <c r="Q33"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c r="F33" i="4" l="1"/>
  <c r="N24" i="4"/>
  <c r="G33" i="4" l="1"/>
  <c r="N23" i="4"/>
  <c r="Q40" i="4" s="1"/>
</calcChain>
</file>

<file path=xl/sharedStrings.xml><?xml version="1.0" encoding="utf-8"?>
<sst xmlns="http://schemas.openxmlformats.org/spreadsheetml/2006/main" count="502" uniqueCount="472">
  <si>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</si>
  <si>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</si>
  <si>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</si>
  <si>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</si>
  <si>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</si>
  <si>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</si>
  <si>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</si>
  <si>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</si>
  <si>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</si>
  <si>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</si>
  <si>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</si>
  <si>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</si>
  <si>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</si>
  <si>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</si>
  <si>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</si>
  <si>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</si>
  <si>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</si>
  <si>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</si>
  <si>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</si>
  <si>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</si>
  <si>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</si>
  <si>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</si>
  <si>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</si>
  <si>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</si>
  <si>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</si>
  <si>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</si>
  <si>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</si>
  <si>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</si>
  <si>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</si>
  <si>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</si>
  <si>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</si>
  <si>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</si>
  <si>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</si>
  <si>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</si>
  <si>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</si>
  <si>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</si>
  <si>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</si>
  <si>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</si>
  <si>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</si>
  <si>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</si>
  <si>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</si>
  <si>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</si>
  <si>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</si>
  <si>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</si>
  <si>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</si>
  <si>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</si>
  <si>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</si>
  <si>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</si>
  <si>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</si>
  <si>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</si>
  <si>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</si>
  <si>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</si>
  <si>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</si>
  <si>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</si>
  <si>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</si>
  <si>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</si>
  <si>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</si>
  <si>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</si>
  <si>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</si>
  <si>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</si>
  <si>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</si>
  <si>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</si>
  <si>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</si>
  <si>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</si>
  <si>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</si>
  <si>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</si>
  <si>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</si>
  <si>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</si>
  <si>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</si>
  <si>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</si>
  <si>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</si>
  <si>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</si>
  <si>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</si>
  <si>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</si>
  <si>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</si>
  <si>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</si>
  <si>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</si>
  <si>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</si>
  <si>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</si>
  <si>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</si>
  <si>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</si>
  <si>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</si>
  <si>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</si>
  <si>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</si>
  <si>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</si>
  <si>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</si>
  <si>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</si>
  <si>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</si>
  <si>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</si>
  <si>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</si>
  <si>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</si>
  <si>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</si>
  <si>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</si>
  <si>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</si>
  <si>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</si>
  <si>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</si>
  <si>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</si>
  <si>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</si>
  <si>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</si>
  <si>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</si>
  <si>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</si>
  <si>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</si>
  <si>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</si>
  <si>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</si>
  <si>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</si>
  <si>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</si>
  <si>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</si>
  <si>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</si>
  <si>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</si>
  <si>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</si>
  <si>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</si>
  <si>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</si>
  <si>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</si>
  <si>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</si>
  <si>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</si>
  <si>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</si>
  <si>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</si>
  <si>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</si>
  <si>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</si>
  <si>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</si>
  <si>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</si>
  <si>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</si>
  <si>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</si>
  <si>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</si>
  <si>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</si>
  <si>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</si>
  <si>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</si>
  <si>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</si>
  <si>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</si>
  <si>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</si>
  <si>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</si>
  <si>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</si>
  <si>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</si>
  <si>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</si>
  <si>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</si>
  <si>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</si>
  <si>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</si>
  <si>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</si>
  <si>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</si>
  <si>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</si>
  <si>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</si>
  <si>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</si>
  <si>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</si>
  <si>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</si>
  <si>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</si>
  <si>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</si>
  <si>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</si>
  <si>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</si>
  <si>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</si>
  <si>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</si>
  <si>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</si>
  <si>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</si>
  <si>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</si>
  <si>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</si>
  <si>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</si>
  <si>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</si>
  <si>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</si>
  <si>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</si>
  <si>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</si>
  <si>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</si>
  <si>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</si>
  <si>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</si>
  <si>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</si>
  <si>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</si>
  <si>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</si>
  <si>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</si>
  <si>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</si>
  <si>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</si>
  <si>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</si>
  <si>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</si>
  <si>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</si>
  <si>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</si>
  <si>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</si>
  <si>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</si>
  <si>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</si>
  <si>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</si>
  <si>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</si>
  <si>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</si>
  <si>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</si>
  <si>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</si>
  <si>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</si>
  <si>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</si>
  <si>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</si>
  <si>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</si>
  <si>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</si>
  <si>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</si>
  <si>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</si>
  <si>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</si>
  <si>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</si>
  <si>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</si>
  <si>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</si>
  <si>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</si>
  <si>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</si>
  <si>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</si>
  <si>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</si>
  <si>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</si>
  <si>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</si>
  <si>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</si>
  <si>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</si>
  <si>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</si>
  <si>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</si>
  <si>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</si>
  <si>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</si>
  <si>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</si>
  <si>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</si>
  <si>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</si>
  <si>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</si>
  <si>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</si>
  <si>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</si>
  <si>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</si>
  <si>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</si>
  <si>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</si>
  <si>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</si>
  <si>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</si>
  <si>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</si>
  <si>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</si>
  <si>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</si>
  <si>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</si>
  <si>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</si>
  <si>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</si>
  <si>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</si>
  <si>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</si>
  <si>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</si>
  <si>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</si>
  <si>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</si>
  <si>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</si>
  <si>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</si>
  <si>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</si>
  <si>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</si>
  <si>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</si>
  <si>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</si>
  <si>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</si>
  <si>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</si>
  <si>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</si>
  <si>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</si>
  <si>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</si>
  <si>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</si>
  <si>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</si>
  <si>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</si>
  <si>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</si>
  <si>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</si>
  <si>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</si>
  <si>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</si>
  <si>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</si>
  <si>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</si>
  <si>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</si>
  <si>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</si>
  <si>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</si>
  <si>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</si>
  <si>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</si>
  <si>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</si>
  <si>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</si>
  <si>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</si>
  <si>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</si>
  <si>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</si>
  <si>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</si>
  <si>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</si>
  <si>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</si>
  <si>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</si>
  <si>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</si>
  <si>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</si>
  <si>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</si>
  <si>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</si>
  <si>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</si>
  <si>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</si>
  <si>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</si>
  <si>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</si>
  <si>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</si>
  <si>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</si>
  <si>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</si>
  <si>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</si>
  <si>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</si>
  <si>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</si>
  <si>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</si>
  <si>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</si>
  <si>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</si>
  <si>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</si>
  <si>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</si>
  <si>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</si>
  <si>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</si>
  <si>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</si>
  <si>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</si>
  <si>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</si>
  <si>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</si>
  <si>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</si>
  <si>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</si>
  <si>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</si>
  <si>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</si>
  <si>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</si>
  <si>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</si>
  <si>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</si>
  <si>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</si>
  <si>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</si>
  <si>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</si>
  <si>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</si>
  <si>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</si>
  <si>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</si>
  <si>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</si>
  <si>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</si>
  <si>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</si>
  <si>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</si>
  <si>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</si>
  <si>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</si>
  <si>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</si>
  <si>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</si>
  <si>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</si>
  <si>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</si>
  <si>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</si>
  <si>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</si>
  <si>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</si>
  <si>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</si>
  <si>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</si>
  <si>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</si>
  <si>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</si>
  <si>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</si>
  <si>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</si>
  <si>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</si>
  <si>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</si>
  <si>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</si>
  <si>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</si>
  <si>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</si>
  <si>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</si>
  <si>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</si>
  <si>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</si>
  <si>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</si>
  <si>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</si>
  <si>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</si>
  <si>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</si>
  <si>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</si>
  <si>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</si>
  <si>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</si>
  <si>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</si>
  <si>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</si>
  <si>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</si>
  <si>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</si>
  <si>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</si>
  <si>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</si>
  <si>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</si>
  <si>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</si>
  <si>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</si>
  <si>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</si>
  <si>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</si>
  <si>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</si>
  <si>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</si>
  <si>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</si>
  <si>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</si>
  <si>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</si>
  <si>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</si>
  <si>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</si>
  <si>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</si>
  <si>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</si>
  <si>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</si>
  <si>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</si>
  <si>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</si>
  <si>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</si>
  <si>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</si>
  <si>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</si>
  <si>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</si>
  <si>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</si>
  <si>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</si>
  <si>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</si>
  <si>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</si>
  <si>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</si>
  <si>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</si>
  <si>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</si>
  <si>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</si>
  <si>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</si>
  <si>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</si>
  <si>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</si>
  <si>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</si>
  <si>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</si>
  <si>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</si>
  <si>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</si>
  <si>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</si>
  <si>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</si>
  <si>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</si>
  <si>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</si>
  <si>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</si>
  <si>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</si>
  <si>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</si>
  <si>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</si>
  <si>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</si>
  <si>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</si>
  <si>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</si>
  <si>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</si>
  <si>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</si>
  <si>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</si>
  <si>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</si>
  <si>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</si>
  <si>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</si>
  <si>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</si>
  <si>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</si>
  <si>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</si>
  <si>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</si>
  <si>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</si>
  <si>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</si>
  <si>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</si>
  <si>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</si>
  <si>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</si>
  <si>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</si>
  <si>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</si>
  <si>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</si>
  <si>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</si>
  <si>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</si>
  <si>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</si>
  <si>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</si>
  <si>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</si>
  <si>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</si>
  <si>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</si>
  <si>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</si>
  <si>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</si>
  <si>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</si>
  <si>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</si>
  <si>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</si>
  <si>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</si>
  <si>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</si>
  <si>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</si>
  <si>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</si>
  <si>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</si>
  <si>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</si>
  <si>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Үйлчилгээний төв</t>
  </si>
  <si>
    <t>Салбар, зуучлагч</t>
  </si>
  <si>
    <t>Гар утсанд суурилсан</t>
  </si>
  <si>
    <t>Хадгаламжийн хэмжээ</t>
  </si>
  <si>
    <t>Зээлийн хэмжээ</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</si>
  <si>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</si>
  <si>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</si>
  <si>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</si>
  <si>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</si>
  <si>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</si>
  <si>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</si>
  <si>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</si>
  <si>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</si>
  <si>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</si>
  <si>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</si>
  <si>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</si>
  <si>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</si>
  <si>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</si>
  <si>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</si>
  <si>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</si>
  <si>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</si>
  <si>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</si>
  <si>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</si>
  <si>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</si>
  <si>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</si>
  <si>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</si>
  <si>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</si>
  <si>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</si>
  <si>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</si>
  <si>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</si>
  <si>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 xml:space="preserve">Байдаггүй </t>
  </si>
  <si>
    <t>Байдаг</t>
  </si>
  <si>
    <t>Бүртгүүлсэн</t>
  </si>
  <si>
    <t>Бүртгүүлээгүй</t>
  </si>
  <si>
    <t>V. Тайлагнал ба тэмдэглэл</t>
  </si>
  <si>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</si>
  <si>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Тийм</t>
  </si>
  <si>
    <t>Үгүй</t>
  </si>
  <si>
    <t>ХЭРЭГЛЭГЧИЙН ЭРСДЭЛ  /Гишүүдийн тоог бөглөнө/</t>
  </si>
  <si>
    <t xml:space="preserve">Дотоодын иргэн/гишүүдийн тоо </t>
  </si>
  <si>
    <t>Дотоодын хуулийн этгээд/гишүүдийн тоо</t>
  </si>
  <si>
    <t>Гадаадын иргэн/гишүүдийн тоо</t>
  </si>
  <si>
    <t>Гадаадын хуулийн этгээд/гишүүдийн тоо</t>
  </si>
  <si>
    <t>Улс төрийн хамаарал бүхий этгээд/гишүүдийн тоо</t>
  </si>
  <si>
    <t xml:space="preserve">Улаанбаатар хотод үзүүлсэн үйлчилгээ буюу олгосон зээл </t>
  </si>
  <si>
    <t xml:space="preserve">Хөдөө, орон нутагт үзүүлсэн үйлчилгээ буюу олгосон зээл </t>
  </si>
  <si>
    <t xml:space="preserve">Эдийн засгийн чөлөөт бүсэд үзүүлсэн үйлчилгээ буюу олгосон зээл </t>
  </si>
  <si>
    <t xml:space="preserve">ФАТФ-аас хориглосон улсуудад үзүүлсэн үйлчилгээ буюу олгосон зээл </t>
  </si>
  <si>
    <t xml:space="preserve">Бусад улсууд үзүүлсэн үйлчилгээ буюу олгосон зээл </t>
  </si>
  <si>
    <t>Үйлчилгээний төвөөр дамжуулан үзүүлсэн үйлчилгээ буюу олгосон зээлийн дүн</t>
  </si>
  <si>
    <t>Салбар, зуучлагчаар дамжуулан үзүүлсэн үйлчилгээ буюу олгосон зээлийн дүн</t>
  </si>
  <si>
    <t>Гар утсанд суурилсан/ мобайл апп-р  дамжуулан үзүүлсэн үйлчилгээ буюу олгосон зээлийн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</si>
</sst>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4" fillId="0" borderId="0" applyFont="0" applyFill="0" applyBorder="0" applyAlignment="0" applyProtection="0"/>
  </cellStyleXfs>
  <cellXfs count="19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0" borderId="1" xfId="0" applyFont="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39" fontId="5" fillId="13" borderId="1" xfId="1" applyNumberFormat="1" applyFont="1" applyFill="1" applyBorder="1" applyAlignment="1">
      <alignment horizontal="left" vertical="center" wrapText="1"/>
    </xf>
    <xf numFmtId="0" fontId="8" fillId="13" borderId="0" xfId="0" applyFont="1" applyFill="1" applyBorder="1" applyAlignment="1">
      <alignment horizontal="center" vertical="center"/>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0" fillId="13" borderId="0" xfId="0" applyFont="1" applyFill="1" applyAlignment="1">
      <alignment horizontal="center" vertical="center"/>
    </xf>
    <xf numFmtId="0" fontId="5" fillId="5" borderId="0" xfId="0" applyFont="1" applyFill="1" applyAlignment="1">
      <alignment horizontal="left" vertical="center" wrapText="1"/>
    </xf>
    <xf numFmtId="0" fontId="20" fillId="5" borderId="0" xfId="0" applyFont="1" applyFill="1" applyAlignment="1">
      <alignment horizontal="left" vertical="center"/>
    </xf>
    <xf numFmtId="0" fontId="20" fillId="5" borderId="0" xfId="0" applyFont="1" applyFill="1" applyAlignment="1">
      <alignment horizontal="center" vertical="center"/>
    </xf>
    <xf numFmtId="0" fontId="5" fillId="5" borderId="0" xfId="0" applyFont="1" applyFill="1" applyAlignment="1">
      <alignment horizontal="left" vertical="center"/>
    </xf>
    <xf numFmtId="0" fontId="5" fillId="13" borderId="0" xfId="0" applyFont="1" applyFill="1" applyBorder="1" applyAlignment="1">
      <alignment horizontal="center"/>
    </xf>
    <xf numFmtId="0" fontId="7"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0"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1" xfId="0" applyFont="1" applyFill="1" applyBorder="1" applyAlignment="1">
      <alignment horizontal="center" vertical="center" wrapText="1"/>
    </xf>
    <xf numFmtId="0" fontId="7" fillId="3" borderId="5" xfId="0" applyFont="1" applyFill="1" applyBorder="1" applyAlignment="1">
      <alignment horizontal="center"/>
    </xf>
    <xf numFmtId="0" fontId="7" fillId="3" borderId="3" xfId="0" applyFont="1" applyFill="1" applyBorder="1" applyAlignment="1">
      <alignment horizontal="center"/>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7" fillId="13" borderId="1" xfId="0" applyFont="1" applyFill="1" applyBorder="1" applyAlignment="1">
      <alignment horizontal="left"/>
    </xf>
    <xf numFmtId="0" fontId="7" fillId="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8"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vertical="center"/>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2" fillId="12" borderId="10" xfId="0" applyFont="1" applyFill="1" applyBorder="1" applyAlignment="1">
      <alignment horizontal="center" vertical="center"/>
    </xf>
    <xf numFmtId="0" fontId="22" fillId="12" borderId="13" xfId="0" applyFont="1" applyFill="1" applyBorder="1" applyAlignment="1">
      <alignment horizontal="center" vertical="center"/>
    </xf>
    <xf numFmtId="0" fontId="22" fillId="12" borderId="14" xfId="0" applyFont="1" applyFill="1" applyBorder="1" applyAlignment="1">
      <alignment horizontal="center" vertical="center"/>
    </xf>
    <xf numFmtId="0" fontId="22" fillId="12" borderId="7" xfId="0" applyFont="1" applyFill="1" applyBorder="1" applyAlignment="1">
      <alignment horizontal="center" vertical="center"/>
    </xf>
    <xf numFmtId="0" fontId="22" fillId="12" borderId="0" xfId="0" applyFont="1" applyFill="1" applyBorder="1" applyAlignment="1">
      <alignment horizontal="center" vertical="center"/>
    </xf>
    <xf numFmtId="0" fontId="22" fillId="12" borderId="15" xfId="0" applyFont="1" applyFill="1" applyBorder="1" applyAlignment="1">
      <alignment horizontal="center" vertical="center"/>
    </xf>
    <xf numFmtId="0" fontId="22" fillId="12" borderId="11"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12"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15" fillId="4" borderId="1" xfId="0" applyFont="1" applyFill="1" applyBorder="1" applyAlignment="1">
      <alignment horizontal="left" vertical="center"/>
    </xf>
    <xf numFmtId="0" fontId="5" fillId="3" borderId="2" xfId="0" applyFont="1" applyFill="1" applyBorder="1" applyAlignment="1">
      <alignment horizontal="center"/>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A14" sqref="A14:L14"/>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7" t="s">
        <v>374</v>
      </c>
      <c r="C1" s="87"/>
      <c r="D1" s="87"/>
      <c r="E1" s="87"/>
      <c r="F1" s="87"/>
      <c r="G1" s="87"/>
      <c r="H1" s="87"/>
      <c r="I1" s="87"/>
      <c r="J1" s="87"/>
      <c r="K1" s="87"/>
      <c r="L1" s="87"/>
    </row>
    <row r="2" spans="1:12" x14ac:dyDescent="0.25">
      <c r="A2" s="8"/>
      <c r="B2" s="88" t="s">
        <v>372</v>
      </c>
      <c r="C2" s="88"/>
      <c r="D2" s="88"/>
      <c r="E2" s="88"/>
      <c r="F2" s="88"/>
      <c r="G2" s="88"/>
      <c r="H2" s="88"/>
      <c r="I2" s="88"/>
      <c r="J2" s="88"/>
      <c r="K2" s="88"/>
      <c r="L2" s="88"/>
    </row>
    <row r="3" spans="1:12" ht="126" customHeight="1" x14ac:dyDescent="0.25">
      <c r="A3" s="85" t="s">
        <v>373</v>
      </c>
      <c r="B3" s="85"/>
      <c r="C3" s="85"/>
      <c r="D3" s="85"/>
      <c r="E3" s="85"/>
      <c r="F3" s="85"/>
      <c r="G3" s="85"/>
      <c r="H3" s="85"/>
      <c r="I3" s="85"/>
      <c r="J3" s="85"/>
      <c r="K3" s="85"/>
      <c r="L3" s="85"/>
    </row>
    <row r="4" spans="1:12" ht="30" customHeight="1" x14ac:dyDescent="0.25">
      <c r="A4" s="8"/>
      <c r="B4" s="85" t="s">
        <v>375</v>
      </c>
      <c r="C4" s="85"/>
      <c r="D4" s="85"/>
      <c r="E4" s="85"/>
      <c r="F4" s="85"/>
      <c r="G4" s="85"/>
      <c r="H4" s="85"/>
      <c r="I4" s="85"/>
      <c r="J4" s="85"/>
      <c r="K4" s="85"/>
      <c r="L4" s="85"/>
    </row>
    <row r="5" spans="1:12" ht="14.45" customHeight="1" x14ac:dyDescent="0.25">
      <c r="A5" s="8"/>
      <c r="B5" s="85" t="s">
        <v>376</v>
      </c>
      <c r="C5" s="85"/>
      <c r="D5" s="85"/>
      <c r="E5" s="85"/>
      <c r="F5" s="85"/>
      <c r="G5" s="85"/>
      <c r="H5" s="85"/>
      <c r="I5" s="85"/>
      <c r="J5" s="85"/>
      <c r="K5" s="85"/>
      <c r="L5" s="85"/>
    </row>
    <row r="6" spans="1:12" ht="14.45" customHeight="1" x14ac:dyDescent="0.25">
      <c r="A6" s="8"/>
      <c r="B6" s="85"/>
      <c r="C6" s="85"/>
      <c r="D6" s="85"/>
      <c r="E6" s="85"/>
      <c r="F6" s="85"/>
      <c r="G6" s="85"/>
      <c r="H6" s="85"/>
      <c r="I6" s="85"/>
      <c r="J6" s="85"/>
      <c r="K6" s="85"/>
      <c r="L6" s="85"/>
    </row>
    <row r="7" spans="1:12" ht="14.45" customHeight="1" x14ac:dyDescent="0.25">
      <c r="A7" s="86" t="s">
        <v>425</v>
      </c>
      <c r="B7" s="86"/>
      <c r="C7" s="86"/>
      <c r="D7" s="86"/>
      <c r="E7" s="86"/>
      <c r="F7" s="86"/>
      <c r="G7" s="86"/>
      <c r="H7" s="86"/>
      <c r="I7" s="86"/>
      <c r="J7" s="86"/>
      <c r="K7" s="86"/>
      <c r="L7" s="86"/>
    </row>
    <row r="8" spans="1:12" ht="39" customHeight="1" x14ac:dyDescent="0.25">
      <c r="A8" s="85" t="s">
        <v>429</v>
      </c>
      <c r="B8" s="85"/>
      <c r="C8" s="85"/>
      <c r="D8" s="85"/>
      <c r="E8" s="85"/>
      <c r="F8" s="85"/>
      <c r="G8" s="85"/>
      <c r="H8" s="85"/>
      <c r="I8" s="85"/>
      <c r="J8" s="85"/>
      <c r="K8" s="85"/>
      <c r="L8" s="85"/>
    </row>
    <row r="9" spans="1:12" ht="22.15" customHeight="1" x14ac:dyDescent="0.25">
      <c r="A9" s="85" t="s">
        <v>426</v>
      </c>
      <c r="B9" s="85"/>
      <c r="C9" s="85"/>
      <c r="D9" s="85"/>
      <c r="E9" s="85"/>
      <c r="F9" s="85"/>
      <c r="G9" s="85"/>
      <c r="H9" s="85"/>
      <c r="I9" s="85"/>
      <c r="J9" s="85"/>
      <c r="K9" s="85"/>
      <c r="L9" s="85"/>
    </row>
    <row r="10" spans="1:12" ht="34.15" customHeight="1" x14ac:dyDescent="0.25">
      <c r="A10" s="85" t="s">
        <v>427</v>
      </c>
      <c r="B10" s="85"/>
      <c r="C10" s="85"/>
      <c r="D10" s="85"/>
      <c r="E10" s="85"/>
      <c r="F10" s="85"/>
      <c r="G10" s="85"/>
      <c r="H10" s="85"/>
      <c r="I10" s="85"/>
      <c r="J10" s="85"/>
      <c r="K10" s="85"/>
      <c r="L10" s="85"/>
    </row>
    <row r="11" spans="1:12" ht="40.9" customHeight="1" x14ac:dyDescent="0.25">
      <c r="A11" s="85" t="s">
        <v>430</v>
      </c>
      <c r="B11" s="85"/>
      <c r="C11" s="85"/>
      <c r="D11" s="85"/>
      <c r="E11" s="85"/>
      <c r="F11" s="85"/>
      <c r="G11" s="85"/>
      <c r="H11" s="85"/>
      <c r="I11" s="85"/>
      <c r="J11" s="85"/>
      <c r="K11" s="85"/>
      <c r="L11" s="85"/>
    </row>
    <row r="12" spans="1:12" ht="44.45" customHeight="1" x14ac:dyDescent="0.25">
      <c r="A12" s="85" t="s">
        <v>431</v>
      </c>
      <c r="B12" s="85"/>
      <c r="C12" s="85"/>
      <c r="D12" s="85"/>
      <c r="E12" s="85"/>
      <c r="F12" s="85"/>
      <c r="G12" s="85"/>
      <c r="H12" s="85"/>
      <c r="I12" s="85"/>
      <c r="J12" s="85"/>
      <c r="K12" s="85"/>
      <c r="L12" s="85"/>
    </row>
    <row r="13" spans="1:12" ht="44.45" customHeight="1" x14ac:dyDescent="0.25">
      <c r="A13" s="85" t="s">
        <v>432</v>
      </c>
      <c r="B13" s="85"/>
      <c r="C13" s="85"/>
      <c r="D13" s="85"/>
      <c r="E13" s="85"/>
      <c r="F13" s="85"/>
      <c r="G13" s="85"/>
      <c r="H13" s="85"/>
      <c r="I13" s="85"/>
      <c r="J13" s="85"/>
      <c r="K13" s="85"/>
      <c r="L13" s="85"/>
    </row>
    <row r="14" spans="1:12" ht="34.9" customHeight="1" x14ac:dyDescent="0.25">
      <c r="A14" s="85" t="s">
        <v>428</v>
      </c>
      <c r="B14" s="85"/>
      <c r="C14" s="85"/>
      <c r="D14" s="85"/>
      <c r="E14" s="85"/>
      <c r="F14" s="85"/>
      <c r="G14" s="85"/>
      <c r="H14" s="85"/>
      <c r="I14" s="85"/>
      <c r="J14" s="85"/>
      <c r="K14" s="85"/>
      <c r="L14" s="85"/>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Q122"/>
  <sheetViews>
    <sheetView tabSelected="1" zoomScale="115" zoomScaleNormal="115" workbookViewId="0">
      <selection activeCell="BS9" sqref="BS9"/>
    </sheetView>
  </sheetViews>
  <sheetFormatPr defaultColWidth="8.85546875" defaultRowHeight="15" x14ac:dyDescent="0.25"/>
  <cols>
    <col min="1" max="1" width="4.42578125" style="38" customWidth="1"/>
    <col min="2" max="2" width="4" style="38" customWidth="1"/>
    <col min="3" max="3" width="30.85546875" style="38" customWidth="1"/>
    <col min="4" max="4" width="28.7109375" style="38" customWidth="1"/>
    <col min="5" max="5" width="28.28515625" style="40" customWidth="1"/>
    <col min="6" max="6" width="13" style="40" customWidth="1"/>
    <col min="7" max="7" width="10.42578125" style="38" customWidth="1"/>
    <col min="8" max="8" width="15.28515625" style="38" hidden="1" customWidth="1"/>
    <col min="9" max="9" width="18.140625" style="41" hidden="1" customWidth="1"/>
    <col min="10" max="10" width="24.140625" style="38" hidden="1" customWidth="1"/>
    <col min="11" max="11" width="31" style="38" hidden="1" customWidth="1"/>
    <col min="12" max="12" width="43.42578125" style="38" hidden="1" customWidth="1"/>
    <col min="13" max="13" width="50" style="42" hidden="1" customWidth="1"/>
    <col min="14" max="14" width="51.42578125" style="38" hidden="1" customWidth="1"/>
    <col min="15" max="15" width="53.7109375" style="38" hidden="1" customWidth="1"/>
    <col min="16" max="16" width="34.5703125" style="38" hidden="1" customWidth="1"/>
    <col min="17" max="17" width="15.28515625" style="38" hidden="1" customWidth="1"/>
    <col min="18" max="18" width="33.42578125" style="38" hidden="1" customWidth="1"/>
    <col min="19" max="19" width="43.28515625" style="38" hidden="1" customWidth="1"/>
    <col min="20" max="20" width="41.42578125" style="38" hidden="1" customWidth="1"/>
    <col min="21" max="21" width="65" style="38" hidden="1" customWidth="1"/>
    <col min="22" max="22" width="0" style="38" hidden="1" customWidth="1"/>
    <col min="23" max="23" width="36" style="38" hidden="1" customWidth="1"/>
    <col min="24" max="24" width="35.42578125" style="38" hidden="1" customWidth="1"/>
    <col min="25" max="26" width="40.7109375" style="38" hidden="1" customWidth="1"/>
    <col min="27" max="27" width="43.140625" style="38" hidden="1" customWidth="1"/>
    <col min="28" max="28" width="41.7109375" style="38" hidden="1" customWidth="1"/>
    <col min="29" max="29" width="37.7109375" style="38" hidden="1" customWidth="1"/>
    <col min="30" max="30" width="34.28515625" style="38" hidden="1" customWidth="1"/>
    <col min="31" max="31" width="46.7109375" style="38" hidden="1" customWidth="1"/>
    <col min="32" max="32" width="39.5703125" style="38" hidden="1" customWidth="1"/>
    <col min="33" max="33" width="33.140625" style="38" hidden="1" customWidth="1"/>
    <col min="34" max="34" width="36" style="38" hidden="1" customWidth="1"/>
    <col min="35" max="35" width="93.7109375" style="38" hidden="1" customWidth="1"/>
    <col min="36" max="36" width="36.28515625" style="38" hidden="1" customWidth="1"/>
    <col min="37" max="37" width="73.7109375" style="38" hidden="1" customWidth="1"/>
    <col min="38" max="38" width="72.7109375" style="38" hidden="1" customWidth="1"/>
    <col min="39" max="39" width="68.7109375" style="38" hidden="1" customWidth="1"/>
    <col min="40" max="40" width="37.7109375" style="38" hidden="1" customWidth="1"/>
    <col min="41" max="41" width="31.7109375" style="43" hidden="1" customWidth="1"/>
    <col min="42" max="42" width="31.5703125" style="43" hidden="1" customWidth="1"/>
    <col min="43" max="43" width="44.28515625" style="43" hidden="1" customWidth="1"/>
    <col min="44" max="44" width="30.140625" style="43" hidden="1" customWidth="1"/>
    <col min="45" max="45" width="45.28515625" style="38" hidden="1" customWidth="1"/>
    <col min="46" max="46" width="38.85546875" style="38" hidden="1" customWidth="1"/>
    <col min="47" max="47" width="55.28515625" style="38" hidden="1" customWidth="1"/>
    <col min="48" max="48" width="51.7109375" style="38" hidden="1" customWidth="1"/>
    <col min="49" max="49" width="43.42578125" style="38" hidden="1" customWidth="1"/>
    <col min="50" max="50" width="73.28515625" style="38" hidden="1" customWidth="1"/>
    <col min="51" max="51" width="68.28515625" style="38" hidden="1" customWidth="1"/>
    <col min="52" max="52" width="61.85546875" style="38" hidden="1" customWidth="1"/>
    <col min="53" max="53" width="46.42578125" style="38" hidden="1" customWidth="1"/>
    <col min="54" max="54" width="51.5703125" style="38" hidden="1" customWidth="1"/>
    <col min="55" max="55" width="67" style="38" hidden="1" customWidth="1"/>
    <col min="56" max="56" width="66.42578125" style="38" hidden="1" customWidth="1"/>
    <col min="57" max="57" width="41.5703125" style="38" hidden="1" customWidth="1"/>
    <col min="58" max="58" width="69.7109375" style="38" hidden="1" customWidth="1"/>
    <col min="59" max="59" width="32.28515625" style="38" hidden="1" customWidth="1"/>
    <col min="60" max="60" width="34.7109375" style="38" hidden="1" customWidth="1"/>
    <col min="61" max="61" width="49.42578125" style="38" hidden="1" customWidth="1"/>
    <col min="62" max="62" width="8.85546875" style="38" hidden="1" customWidth="1"/>
    <col min="63" max="63" width="27.28515625" style="38" hidden="1" customWidth="1"/>
    <col min="64" max="64" width="17.5703125" style="38" hidden="1" customWidth="1"/>
    <col min="65" max="65" width="13.28515625" style="38" hidden="1" customWidth="1"/>
    <col min="66" max="67" width="0" style="38" hidden="1" customWidth="1"/>
    <col min="68" max="68" width="8.85546875" style="38"/>
    <col min="69" max="69" width="8.85546875" style="61"/>
    <col min="70" max="16384" width="8.85546875" style="38"/>
  </cols>
  <sheetData>
    <row r="2" spans="2:69" ht="20.45" customHeight="1" x14ac:dyDescent="0.25">
      <c r="C2" s="39"/>
      <c r="D2" s="39"/>
      <c r="E2" s="39"/>
    </row>
    <row r="3" spans="2:69" ht="92.45" customHeight="1" x14ac:dyDescent="0.25">
      <c r="C3" s="119" t="s">
        <v>455</v>
      </c>
      <c r="D3" s="119"/>
      <c r="E3" s="119"/>
      <c r="F3" s="119"/>
      <c r="G3" s="44"/>
      <c r="H3" s="44"/>
      <c r="I3" s="45"/>
      <c r="J3" s="44"/>
      <c r="K3" s="44"/>
      <c r="L3" s="44"/>
    </row>
    <row r="4" spans="2:69" ht="20.25" customHeight="1" x14ac:dyDescent="0.25">
      <c r="B4" s="126" t="s">
        <v>433</v>
      </c>
      <c r="C4" s="127"/>
      <c r="D4" s="127"/>
      <c r="E4" s="127"/>
      <c r="F4" s="81"/>
      <c r="G4" s="44"/>
      <c r="H4" s="44"/>
      <c r="I4" s="45"/>
      <c r="J4" s="44"/>
      <c r="K4" s="44"/>
      <c r="L4" s="44"/>
    </row>
    <row r="5" spans="2:69" ht="20.25" customHeight="1" x14ac:dyDescent="0.25">
      <c r="B5" s="46" t="s">
        <v>366</v>
      </c>
      <c r="C5" s="107" t="s">
        <v>365</v>
      </c>
      <c r="D5" s="107"/>
      <c r="E5" s="47" t="s">
        <v>434</v>
      </c>
      <c r="F5" s="81"/>
      <c r="G5" s="44"/>
      <c r="H5" s="44"/>
      <c r="I5" s="45"/>
      <c r="J5" s="44"/>
      <c r="K5" s="44"/>
      <c r="L5" s="44"/>
      <c r="BQ5" s="61" t="s">
        <v>456</v>
      </c>
    </row>
    <row r="6" spans="2:69" ht="20.25" customHeight="1" x14ac:dyDescent="0.25">
      <c r="B6" s="48">
        <v>1</v>
      </c>
      <c r="C6" s="128" t="s">
        <v>435</v>
      </c>
      <c r="D6" s="129"/>
      <c r="E6" s="82"/>
      <c r="F6" s="50" t="str">
        <f>+IF(E6&gt;0,"","Утга нөхөх")</f>
        <v>Утга нөхөх</v>
      </c>
      <c r="G6" s="44"/>
      <c r="H6" s="44"/>
      <c r="I6" s="45"/>
      <c r="J6" s="44"/>
      <c r="K6" s="44"/>
      <c r="L6" s="44"/>
      <c r="BQ6" s="61" t="s">
        <v>457</v>
      </c>
    </row>
    <row r="7" spans="2:69" ht="20.25" customHeight="1" x14ac:dyDescent="0.25">
      <c r="B7" s="48">
        <v>2</v>
      </c>
      <c r="C7" s="128" t="s">
        <v>436</v>
      </c>
      <c r="D7" s="129"/>
      <c r="E7" s="82"/>
      <c r="F7" s="50" t="str">
        <f t="shared" ref="F7:F11" si="0">+IF(E7&gt;0,"","Утга нөхөх")</f>
        <v>Утга нөхөх</v>
      </c>
      <c r="G7" s="44"/>
      <c r="H7" s="44"/>
      <c r="I7" s="45"/>
      <c r="J7" s="44"/>
      <c r="K7" s="44"/>
      <c r="L7" s="44"/>
    </row>
    <row r="8" spans="2:69" ht="20.25" customHeight="1" x14ac:dyDescent="0.25">
      <c r="B8" s="48">
        <v>3</v>
      </c>
      <c r="C8" s="128" t="s">
        <v>437</v>
      </c>
      <c r="D8" s="130"/>
      <c r="E8" s="82"/>
      <c r="F8" s="50" t="str">
        <f t="shared" si="0"/>
        <v>Утга нөхөх</v>
      </c>
      <c r="G8" s="44"/>
      <c r="H8" s="44"/>
      <c r="I8" s="45"/>
      <c r="J8" s="44"/>
      <c r="K8" s="44"/>
      <c r="L8" s="44"/>
    </row>
    <row r="9" spans="2:69" ht="20.25" customHeight="1" x14ac:dyDescent="0.25">
      <c r="B9" s="48">
        <v>4</v>
      </c>
      <c r="C9" s="128" t="s">
        <v>438</v>
      </c>
      <c r="D9" s="130"/>
      <c r="E9" s="82"/>
      <c r="F9" s="50" t="str">
        <f t="shared" si="0"/>
        <v>Утга нөхөх</v>
      </c>
      <c r="G9" s="44"/>
      <c r="H9" s="44"/>
      <c r="I9" s="45"/>
      <c r="J9" s="44"/>
      <c r="K9" s="44"/>
      <c r="L9" s="44"/>
    </row>
    <row r="10" spans="2:69" ht="20.25" customHeight="1" x14ac:dyDescent="0.25">
      <c r="B10" s="48">
        <v>5</v>
      </c>
      <c r="C10" s="128" t="s">
        <v>439</v>
      </c>
      <c r="D10" s="130"/>
      <c r="E10" s="82"/>
      <c r="F10" s="50" t="str">
        <f t="shared" si="0"/>
        <v>Утга нөхөх</v>
      </c>
      <c r="G10" s="44"/>
      <c r="H10" s="44"/>
      <c r="I10" s="45"/>
      <c r="J10" s="44"/>
      <c r="K10" s="44"/>
      <c r="L10" s="44"/>
    </row>
    <row r="11" spans="2:69" ht="24.75" customHeight="1" x14ac:dyDescent="0.25">
      <c r="B11" s="48" t="s">
        <v>440</v>
      </c>
      <c r="C11" s="128" t="s">
        <v>441</v>
      </c>
      <c r="D11" s="130"/>
      <c r="E11" s="82"/>
      <c r="F11" s="50" t="str">
        <f t="shared" si="0"/>
        <v>Утга нөхөх</v>
      </c>
      <c r="G11" s="44"/>
      <c r="H11" s="44"/>
      <c r="I11" s="45"/>
      <c r="J11" s="44"/>
      <c r="K11" s="44"/>
      <c r="L11" s="44"/>
    </row>
    <row r="12" spans="2:69" ht="12.75" customHeight="1" x14ac:dyDescent="0.25">
      <c r="C12" s="81"/>
      <c r="D12" s="81"/>
      <c r="E12" s="81"/>
      <c r="F12" s="81"/>
      <c r="G12" s="44"/>
      <c r="H12" s="44"/>
      <c r="I12" s="45"/>
      <c r="J12" s="44"/>
      <c r="K12" s="44"/>
      <c r="L12" s="44"/>
    </row>
    <row r="13" spans="2:69" x14ac:dyDescent="0.25">
      <c r="B13" s="120" t="s">
        <v>370</v>
      </c>
      <c r="C13" s="121"/>
      <c r="D13" s="121"/>
      <c r="E13" s="121"/>
    </row>
    <row r="14" spans="2:69" ht="18" customHeight="1" x14ac:dyDescent="0.25">
      <c r="B14" s="46" t="s">
        <v>366</v>
      </c>
      <c r="C14" s="107" t="s">
        <v>365</v>
      </c>
      <c r="D14" s="107"/>
      <c r="E14" s="47" t="s">
        <v>371</v>
      </c>
    </row>
    <row r="15" spans="2:69" ht="14.45" customHeight="1" x14ac:dyDescent="0.25">
      <c r="B15" s="122" t="s">
        <v>357</v>
      </c>
      <c r="C15" s="122"/>
      <c r="D15" s="122"/>
      <c r="E15" s="122"/>
    </row>
    <row r="16" spans="2:69" ht="32.450000000000003" customHeight="1" x14ac:dyDescent="0.25">
      <c r="B16" s="48">
        <v>1</v>
      </c>
      <c r="C16" s="108" t="s">
        <v>358</v>
      </c>
      <c r="D16" s="109"/>
      <c r="E16" s="49"/>
      <c r="F16" s="50" t="str">
        <f>+IF(E16&gt;0,"","Утга нөхөх")</f>
        <v>Утга нөхөх</v>
      </c>
      <c r="I16" s="84" t="b">
        <f>IF(AND(E16&gt;=1,E16&lt;=800000000),1, IF(AND(E16&gt;=800000001,E16&lt;=1000000000),2, IF(AND(E16&gt;=1000000001, E16&lt;=2500000000),3, IF(AND(E16&gt;=2500000001,E16&lt;=5000000000),4, IF(AND(E16&gt;5000000001),5)))))</f>
        <v>0</v>
      </c>
      <c r="BJ16" s="38">
        <v>1</v>
      </c>
      <c r="BK16" s="51" t="s">
        <v>409</v>
      </c>
    </row>
    <row r="17" spans="2:63" ht="84" customHeight="1" x14ac:dyDescent="0.25">
      <c r="B17" s="48">
        <v>2</v>
      </c>
      <c r="C17" s="108" t="s">
        <v>405</v>
      </c>
      <c r="D17" s="109"/>
      <c r="E17" s="52"/>
      <c r="F17" s="50" t="str">
        <f>+IF(E17&gt;0,"","Утга нөхөх")</f>
        <v>Утга нөхөх</v>
      </c>
      <c r="I17" s="84" t="b">
        <f>IF(E17=$BJ$16,1,IF(E17=$BJ$17,2,IF(E17=$BJ$18,3,IF(E17=$BJ$19,4,IF(E17=$BJ$20,5)))))</f>
        <v>0</v>
      </c>
      <c r="BJ17" s="38">
        <v>2</v>
      </c>
      <c r="BK17" s="51" t="s">
        <v>410</v>
      </c>
    </row>
    <row r="18" spans="2:63" x14ac:dyDescent="0.25">
      <c r="B18" s="48">
        <v>3</v>
      </c>
      <c r="C18" s="108" t="s">
        <v>359</v>
      </c>
      <c r="D18" s="109"/>
      <c r="E18" s="52"/>
      <c r="F18" s="50" t="str">
        <f>+IF(E18&gt;0,"","Утга нөхөх")</f>
        <v>Утга нөхөх</v>
      </c>
      <c r="I18" s="84" t="b">
        <f>IF(E18=$BK$16,1,IF(E18=$BK$17,2,IF(E18=$BK$18,3,IF(E18=$BK$19,4,IF(E18=$BK$20,5)))))</f>
        <v>0</v>
      </c>
      <c r="BJ18" s="38">
        <v>3</v>
      </c>
      <c r="BK18" s="51" t="s">
        <v>411</v>
      </c>
    </row>
    <row r="19" spans="2:63" ht="14.45" customHeight="1" x14ac:dyDescent="0.25">
      <c r="B19" s="122" t="s">
        <v>360</v>
      </c>
      <c r="C19" s="122"/>
      <c r="D19" s="122"/>
      <c r="E19" s="122"/>
      <c r="I19" s="84"/>
      <c r="BJ19" s="38">
        <v>4</v>
      </c>
      <c r="BK19" s="51" t="s">
        <v>412</v>
      </c>
    </row>
    <row r="20" spans="2:63" x14ac:dyDescent="0.25">
      <c r="B20" s="112" t="s">
        <v>458</v>
      </c>
      <c r="C20" s="112"/>
      <c r="D20" s="112"/>
      <c r="E20" s="112"/>
      <c r="I20" s="84"/>
      <c r="BJ20" s="38">
        <v>5</v>
      </c>
      <c r="BK20" s="51" t="s">
        <v>413</v>
      </c>
    </row>
    <row r="21" spans="2:63" x14ac:dyDescent="0.25">
      <c r="B21" s="53">
        <v>1</v>
      </c>
      <c r="C21" s="108" t="s">
        <v>459</v>
      </c>
      <c r="D21" s="109"/>
      <c r="E21" s="52"/>
      <c r="F21" s="50" t="str">
        <f>+IF(E21&gt;0,"","Утга нөхөх")</f>
        <v>Утга нөхөх</v>
      </c>
      <c r="I21" s="84">
        <f>IF(AND(E21&gt;=0, E21&lt;=50),1, IF(AND(E21&gt;=51,E21&lt;=100),2, IF(AND(E21&gt;=101, E21&lt;=500),3, IF(AND(E21&gt;=501,E21&lt;=1000),4, IF(AND(E21&gt;=1001),5)))))</f>
        <v>1</v>
      </c>
    </row>
    <row r="22" spans="2:63" x14ac:dyDescent="0.25">
      <c r="B22" s="53">
        <v>2</v>
      </c>
      <c r="C22" s="108" t="s">
        <v>460</v>
      </c>
      <c r="D22" s="109"/>
      <c r="E22" s="52"/>
      <c r="F22" s="50" t="str">
        <f>+IF(E25&gt;0,"","Утга нөхөх")</f>
        <v>Утга нөхөх</v>
      </c>
      <c r="I22" s="84">
        <f>IF(AND(E22&gt;=0, E22&lt;=50),1, IF(AND(E22&gt;=51,E22&lt;=100),2, IF(AND(E22&gt;=101, E22&lt;=500),3, IF(AND(E22&gt;=501,E22&lt;=1000),4, IF(AND(E22&gt;=1001),5)))))</f>
        <v>1</v>
      </c>
    </row>
    <row r="23" spans="2:63" x14ac:dyDescent="0.25">
      <c r="B23" s="53">
        <v>3</v>
      </c>
      <c r="C23" s="54" t="s">
        <v>461</v>
      </c>
      <c r="D23" s="55"/>
      <c r="E23" s="52"/>
      <c r="F23" s="50" t="str">
        <f t="shared" ref="F23:F25" si="1">+IF(E26&gt;0,"","Утга нөхөх")</f>
        <v>Утга нөхөх</v>
      </c>
      <c r="I23" s="84">
        <f>IF(AND(E23&gt;=0, E23&lt;=50),1, IF(AND(E23&gt;=51,E23&lt;=100),2, IF(AND(E23&gt;=101, E23&lt;=500),3, IF(AND(E23&gt;=501,E23&lt;=1000),4, IF(AND(E23&gt;=1001),5)))))</f>
        <v>1</v>
      </c>
    </row>
    <row r="24" spans="2:63" ht="25.5" x14ac:dyDescent="0.25">
      <c r="B24" s="53">
        <v>4</v>
      </c>
      <c r="C24" s="54" t="s">
        <v>462</v>
      </c>
      <c r="D24" s="55"/>
      <c r="E24" s="52"/>
      <c r="F24" s="50" t="str">
        <f t="shared" si="1"/>
        <v>Утга нөхөх</v>
      </c>
      <c r="I24" s="84">
        <f>IF(AND(E24&gt;=0, E24&lt;=50),1, IF(AND(E24&gt;=51,E24&lt;=100),2, IF(AND(E24&gt;=101, E24&lt;=500),3, IF(AND(E24&gt;=501,E24&lt;=1000),4, IF(AND(E24&gt;=1001),5)))))</f>
        <v>1</v>
      </c>
    </row>
    <row r="25" spans="2:63" x14ac:dyDescent="0.25">
      <c r="B25" s="53">
        <v>5</v>
      </c>
      <c r="C25" s="108" t="s">
        <v>463</v>
      </c>
      <c r="D25" s="109"/>
      <c r="E25" s="52"/>
      <c r="F25" s="50" t="str">
        <f t="shared" si="1"/>
        <v>Утга нөхөх</v>
      </c>
      <c r="I25" s="84">
        <f>IF(AND(E25&gt;=0, E25&lt;=50),1, IF(AND(E25&gt;=51,E25&lt;=100),2, IF(AND(E25&gt;=101, E25&lt;=500),3, IF(AND(E25&gt;=501,E25&lt;=1000),4, IF(AND(E25&gt;=1001),5)))))</f>
        <v>1</v>
      </c>
    </row>
    <row r="26" spans="2:63" x14ac:dyDescent="0.25">
      <c r="B26" s="112" t="s">
        <v>406</v>
      </c>
      <c r="C26" s="112"/>
      <c r="D26" s="112"/>
      <c r="E26" s="112"/>
      <c r="F26" s="50"/>
      <c r="I26" s="84"/>
    </row>
    <row r="27" spans="2:63" ht="25.5" customHeight="1" x14ac:dyDescent="0.25">
      <c r="B27" s="53">
        <v>1</v>
      </c>
      <c r="C27" s="108" t="s">
        <v>464</v>
      </c>
      <c r="D27" s="109"/>
      <c r="E27" s="56"/>
      <c r="F27" s="50" t="str">
        <f t="shared" ref="F27:F31" si="2">+IF(E27&gt;0,"","Утга нөхөх")</f>
        <v>Утга нөхөх</v>
      </c>
      <c r="I27" s="84">
        <f>IF(AND(E27&gt;=0, E27&lt;=50000000),1, IF(AND(E27&gt;=50000001,E27&lt;=100000000),2, IF(AND(E27&gt;=100000001, E27&lt;=500000000),3, IF(AND(E27&gt;=500000001,E27&lt;=1000000000),4, IF(AND(E27&gt;=1000000001),5)))))</f>
        <v>1</v>
      </c>
    </row>
    <row r="28" spans="2:63" x14ac:dyDescent="0.25">
      <c r="B28" s="53">
        <v>2</v>
      </c>
      <c r="C28" s="108" t="s">
        <v>465</v>
      </c>
      <c r="D28" s="109"/>
      <c r="E28" s="56"/>
      <c r="F28" s="50" t="str">
        <f t="shared" si="2"/>
        <v>Утга нөхөх</v>
      </c>
      <c r="I28" s="84">
        <f>IF(AND(E28&gt;=0, E28&lt;=50000000),1, IF(AND(E28&gt;=50000001,E28&lt;=100000000),2, IF(AND(E28&gt;=100000001, E28&lt;=500000000),3, IF(AND(E28&gt;=500000001,E28&lt;=1000000000),4, IF(AND(E28&gt;=1000000001),5)))))</f>
        <v>1</v>
      </c>
    </row>
    <row r="29" spans="2:63" ht="24" customHeight="1" x14ac:dyDescent="0.25">
      <c r="B29" s="53">
        <v>3</v>
      </c>
      <c r="C29" s="108" t="s">
        <v>466</v>
      </c>
      <c r="D29" s="109"/>
      <c r="E29" s="52"/>
      <c r="F29" s="50" t="str">
        <f t="shared" si="2"/>
        <v>Утга нөхөх</v>
      </c>
      <c r="I29" s="84">
        <f>IF(AND(E29&gt;=0, E29&lt;=50000000),1, IF(AND(E29&gt;=50000001,E29&lt;=100000000),2, IF(AND(E29&gt;=100000001, E29&lt;=500000000),3, IF(AND(E29&gt;=500000001,E29&lt;=1000000000),4, IF(AND(E29&gt;=1000000001),5)))))</f>
        <v>1</v>
      </c>
    </row>
    <row r="30" spans="2:63" x14ac:dyDescent="0.25">
      <c r="B30" s="53">
        <v>4</v>
      </c>
      <c r="C30" s="108" t="s">
        <v>467</v>
      </c>
      <c r="D30" s="109"/>
      <c r="E30" s="52"/>
      <c r="F30" s="50" t="str">
        <f t="shared" si="2"/>
        <v>Утга нөхөх</v>
      </c>
      <c r="I30" s="84">
        <f>IF(AND(E30&gt;=0, E30&lt;=50000000),1, IF(AND(E30&gt;=50000001,E30&lt;=100000000),2, IF(AND(E30&gt;=100000001, E30&lt;=500000000),3, IF(AND(E30&gt;=500000001,E30&lt;=1000000000),4, IF(AND(E30&gt;=1000000001),5)))))</f>
        <v>1</v>
      </c>
    </row>
    <row r="31" spans="2:63" x14ac:dyDescent="0.25">
      <c r="B31" s="53">
        <v>5</v>
      </c>
      <c r="C31" s="108" t="s">
        <v>468</v>
      </c>
      <c r="D31" s="109"/>
      <c r="E31" s="52"/>
      <c r="F31" s="50" t="str">
        <f t="shared" si="2"/>
        <v>Утга нөхөх</v>
      </c>
      <c r="I31" s="84">
        <f>IF(AND(E31&gt;=0, E31&lt;=50000000),1, IF(AND(E31&gt;=50000001,E31&lt;=100000000),2, IF(AND(E31&gt;=100000001, E31&lt;=500000000),3, IF(AND(E31&gt;=500000001,E31&lt;=1000000000),4, IF(AND(E31&gt;=1000000001),5)))))</f>
        <v>1</v>
      </c>
    </row>
    <row r="32" spans="2:63" ht="14.45" customHeight="1" x14ac:dyDescent="0.25">
      <c r="B32" s="112" t="s">
        <v>403</v>
      </c>
      <c r="C32" s="112"/>
      <c r="D32" s="112"/>
      <c r="E32" s="112"/>
      <c r="I32" s="84"/>
    </row>
    <row r="33" spans="2:29" x14ac:dyDescent="0.25">
      <c r="B33" s="53">
        <v>1</v>
      </c>
      <c r="C33" s="108" t="s">
        <v>423</v>
      </c>
      <c r="D33" s="109"/>
      <c r="E33" s="52"/>
      <c r="F33" s="50" t="str">
        <f t="shared" ref="F33:F34" si="3">+IF(E33&gt;0,"","Утга нөхөх")</f>
        <v>Утга нөхөх</v>
      </c>
      <c r="I33" s="84">
        <f>IF(AND(E33&gt;=0, E33&lt;=50000000),1, IF(AND(E33&gt;=50000001,E33&lt;=100000000),2, IF(AND(E33&gt;=100000001, E33&lt;=500000000),3, IF(AND(E33&gt;=500000001,E33&lt;=1000000000),4, IF(AND(E33&gt;=1000000001),5)))))</f>
        <v>1</v>
      </c>
    </row>
    <row r="34" spans="2:29" x14ac:dyDescent="0.25">
      <c r="B34" s="53">
        <v>2</v>
      </c>
      <c r="C34" s="108" t="s">
        <v>424</v>
      </c>
      <c r="D34" s="109"/>
      <c r="E34" s="52"/>
      <c r="F34" s="50" t="str">
        <f t="shared" si="3"/>
        <v>Утга нөхөх</v>
      </c>
      <c r="I34" s="84">
        <f>IF(AND(E34&gt;=0, E34&lt;=50000000),1, IF(AND(E34&gt;=50000001,E34&lt;=100000000),2, IF(AND(E34&gt;=100000001, E34&lt;=500000000),3, IF(AND(E34&gt;=500000001,E34&lt;=1000000000),4, IF(AND(E34&gt;=1000000001),5)))))</f>
        <v>1</v>
      </c>
    </row>
    <row r="35" spans="2:29" x14ac:dyDescent="0.25">
      <c r="B35" s="123" t="s">
        <v>404</v>
      </c>
      <c r="C35" s="123"/>
      <c r="D35" s="123"/>
      <c r="E35" s="123"/>
      <c r="I35" s="84"/>
    </row>
    <row r="36" spans="2:29" ht="25.5" customHeight="1" x14ac:dyDescent="0.25">
      <c r="B36" s="53">
        <v>1</v>
      </c>
      <c r="C36" s="108" t="s">
        <v>469</v>
      </c>
      <c r="D36" s="109"/>
      <c r="E36" s="52"/>
      <c r="F36" s="50" t="str">
        <f t="shared" ref="F36:F41" si="4">+IF(E36&gt;0,"","Утга нөхөх")</f>
        <v>Утга нөхөх</v>
      </c>
      <c r="I36" s="84">
        <f>IF(AND(E36&gt;=0, E36&lt;=50000000),1, IF(AND(E36&gt;=50000001,E36&lt;=100000000),2, IF(AND(E36&gt;=100000001, E36&lt;=500000000),3, IF(AND(E36&gt;=500000001,E36&lt;=1000000000),4, IF(AND(E36&gt;=1000000001),5)))))</f>
        <v>1</v>
      </c>
    </row>
    <row r="37" spans="2:29" ht="30" customHeight="1" x14ac:dyDescent="0.25">
      <c r="B37" s="53">
        <v>2</v>
      </c>
      <c r="C37" s="108" t="s">
        <v>470</v>
      </c>
      <c r="D37" s="109"/>
      <c r="E37" s="52"/>
      <c r="F37" s="50" t="str">
        <f t="shared" si="4"/>
        <v>Утга нөхөх</v>
      </c>
      <c r="I37" s="84">
        <f>IF(AND(E37&gt;=0, E37&lt;=50000000),1, IF(AND(E37&gt;=50000001,E37&lt;=100000000),2, IF(AND(E37&gt;=100000001, E37&lt;=500000000),3, IF(AND(E37&gt;=500000001,E37&lt;=1000000000),4, IF(AND(E37&gt;=1000000001),5)))))</f>
        <v>1</v>
      </c>
    </row>
    <row r="38" spans="2:29" ht="26.25" customHeight="1" x14ac:dyDescent="0.25">
      <c r="B38" s="53">
        <v>3</v>
      </c>
      <c r="C38" s="108" t="s">
        <v>471</v>
      </c>
      <c r="D38" s="109"/>
      <c r="E38" s="52"/>
      <c r="F38" s="50" t="str">
        <f t="shared" si="4"/>
        <v>Утга нөхөх</v>
      </c>
      <c r="I38" s="84">
        <f>IF(AND(E38&gt;=0, E38&lt;=50000000),1, IF(AND(E38&gt;=50000001,E38&lt;=100000000),2, IF(AND(E38&gt;=100000001, E38&lt;=500000000),3, IF(AND(E38&gt;=500000001,E38&lt;=1000000000),4, IF(AND(E38&gt;=1000000001),5)))))</f>
        <v>1</v>
      </c>
    </row>
    <row r="39" spans="2:29" hidden="1" x14ac:dyDescent="0.25">
      <c r="B39" s="53"/>
      <c r="C39" s="108"/>
      <c r="D39" s="109"/>
      <c r="E39" s="52"/>
      <c r="F39" s="50"/>
      <c r="I39" s="84"/>
    </row>
    <row r="40" spans="2:29" ht="17.45" hidden="1" customHeight="1" x14ac:dyDescent="0.25">
      <c r="B40" s="53">
        <v>2</v>
      </c>
      <c r="C40" s="108" t="s">
        <v>364</v>
      </c>
      <c r="D40" s="109"/>
      <c r="E40" s="57"/>
      <c r="F40" s="50" t="str">
        <f t="shared" si="4"/>
        <v>Утга нөхөх</v>
      </c>
      <c r="I40" s="84" t="b">
        <f>IF(AND(E40&gt;1, E40&lt;=250000000),1, IF(AND(E40&gt;=25000001,E40&lt;500000000),2, IF(AND(E40&gt;=50000001, E40&lt;1000000000),3, IF(AND(E40&gt;=1000000001,E40&lt;1500000000),4, IF(AND(E40&gt;150000001),5)))))</f>
        <v>0</v>
      </c>
    </row>
    <row r="41" spans="2:29" ht="15.6" hidden="1" customHeight="1" x14ac:dyDescent="0.25">
      <c r="B41" s="53">
        <v>3</v>
      </c>
      <c r="C41" s="124" t="s">
        <v>1</v>
      </c>
      <c r="D41" s="125"/>
      <c r="E41" s="57"/>
      <c r="F41" s="50" t="str">
        <f t="shared" si="4"/>
        <v>Утга нөхөх</v>
      </c>
      <c r="I41" s="84" t="b">
        <f>IF(AND(E41&gt;1, E41&lt;=250000000),1, IF(AND(E41&gt;=25000001,E41&lt;500000000),2, IF(AND(E41&gt;=50000001, E41&lt;1000000000),3, IF(AND(E41&gt;=1000000001,E41&lt;1500000000),4, IF(AND(E41&gt;150000001),5)))))</f>
        <v>0</v>
      </c>
    </row>
    <row r="42" spans="2:29" ht="16.149999999999999" customHeight="1" x14ac:dyDescent="0.25">
      <c r="C42" s="58"/>
      <c r="D42" s="58"/>
      <c r="E42" s="39"/>
      <c r="F42" s="39"/>
      <c r="I42" s="84"/>
    </row>
    <row r="43" spans="2:29" ht="15.6" customHeight="1" x14ac:dyDescent="0.25">
      <c r="C43" s="39"/>
      <c r="D43" s="39"/>
      <c r="E43" s="39"/>
      <c r="F43" s="39"/>
      <c r="I43" s="84"/>
    </row>
    <row r="44" spans="2:29" x14ac:dyDescent="0.25">
      <c r="B44" s="120" t="s">
        <v>369</v>
      </c>
      <c r="C44" s="121"/>
      <c r="D44" s="121"/>
      <c r="E44" s="121"/>
      <c r="F44" s="121"/>
      <c r="I44" s="84"/>
    </row>
    <row r="45" spans="2:29" ht="14.45" customHeight="1" x14ac:dyDescent="0.25">
      <c r="B45" s="111" t="s">
        <v>2</v>
      </c>
      <c r="C45" s="111"/>
      <c r="D45" s="111"/>
      <c r="E45" s="114" t="s">
        <v>3</v>
      </c>
      <c r="F45" s="115"/>
      <c r="G45" s="59"/>
      <c r="I45" s="84"/>
    </row>
    <row r="46" spans="2:29" ht="14.45" customHeight="1" x14ac:dyDescent="0.25">
      <c r="B46" s="113" t="s">
        <v>6</v>
      </c>
      <c r="C46" s="113"/>
      <c r="D46" s="113"/>
      <c r="E46" s="113"/>
      <c r="F46" s="113"/>
      <c r="G46" s="60"/>
      <c r="H46" s="61" t="s">
        <v>16</v>
      </c>
      <c r="I46" s="84"/>
    </row>
    <row r="47" spans="2:29" ht="77.45" customHeight="1" x14ac:dyDescent="0.25">
      <c r="B47" s="48">
        <v>1</v>
      </c>
      <c r="C47" s="94" t="s">
        <v>5</v>
      </c>
      <c r="D47" s="94"/>
      <c r="E47" s="94"/>
      <c r="F47" s="94"/>
      <c r="G47" s="50" t="str">
        <f>+IF(E47&gt;0,"","Утга нөхөх")</f>
        <v>Утга нөхөх</v>
      </c>
      <c r="H47" s="61" t="s">
        <v>17</v>
      </c>
      <c r="I47" s="84" t="b">
        <f>IF(E47=$H$46,1,IF(E47=$H$47,2,IF(E47=$H$48,3,IF(E47=$H$49,4,IF(E47=$H$50,5)))))</f>
        <v>0</v>
      </c>
      <c r="W47" s="62" t="s">
        <v>131</v>
      </c>
      <c r="X47" s="62" t="s">
        <v>136</v>
      </c>
      <c r="Y47" s="62" t="s">
        <v>141</v>
      </c>
      <c r="Z47" s="62" t="s">
        <v>146</v>
      </c>
      <c r="AA47" s="62" t="s">
        <v>151</v>
      </c>
      <c r="AB47" s="62" t="s">
        <v>156</v>
      </c>
      <c r="AC47" s="62" t="s">
        <v>161</v>
      </c>
    </row>
    <row r="48" spans="2:29" ht="31.5" x14ac:dyDescent="0.25">
      <c r="B48" s="63">
        <v>2</v>
      </c>
      <c r="C48" s="110" t="s">
        <v>4</v>
      </c>
      <c r="D48" s="110"/>
      <c r="E48" s="94"/>
      <c r="F48" s="94"/>
      <c r="G48" s="50" t="str">
        <f t="shared" ref="G48:G62" si="5">+IF(E48&gt;0,"","Утга нөхөх")</f>
        <v>Утга нөхөх</v>
      </c>
      <c r="H48" s="61" t="s">
        <v>19</v>
      </c>
      <c r="I48" s="84" t="b">
        <f>IF(E48=$H$51,1,IF(E48=$H$52,2,IF(E48=$H$53,3,IF(E48=$H$54,4,IF(E48=$H$55,5)))))</f>
        <v>0</v>
      </c>
      <c r="J48" s="64"/>
      <c r="W48" s="62" t="s">
        <v>132</v>
      </c>
      <c r="X48" s="62" t="s">
        <v>137</v>
      </c>
      <c r="Y48" s="62" t="s">
        <v>142</v>
      </c>
      <c r="Z48" s="62" t="s">
        <v>147</v>
      </c>
      <c r="AA48" s="62" t="s">
        <v>152</v>
      </c>
      <c r="AB48" s="62" t="s">
        <v>157</v>
      </c>
      <c r="AC48" s="62" t="s">
        <v>162</v>
      </c>
    </row>
    <row r="49" spans="2:67" ht="23.45" customHeight="1" x14ac:dyDescent="0.25">
      <c r="B49" s="48">
        <v>3</v>
      </c>
      <c r="C49" s="94" t="s">
        <v>8</v>
      </c>
      <c r="D49" s="94"/>
      <c r="E49" s="94"/>
      <c r="F49" s="94"/>
      <c r="G49" s="50" t="str">
        <f t="shared" si="5"/>
        <v>Утга нөхөх</v>
      </c>
      <c r="H49" s="65" t="s">
        <v>20</v>
      </c>
      <c r="I49" s="84" t="b">
        <f>IF(E49=$H$56,1,IF(E49=$H$57,2,IF(E49=$H$58,3,IF(E49=$H$63,4,IF(E49=$H$64,5)))))</f>
        <v>0</v>
      </c>
      <c r="J49" s="64"/>
      <c r="W49" s="62" t="s">
        <v>133</v>
      </c>
      <c r="X49" s="62" t="s">
        <v>138</v>
      </c>
      <c r="Y49" s="62" t="s">
        <v>143</v>
      </c>
      <c r="Z49" s="62" t="s">
        <v>148</v>
      </c>
      <c r="AA49" s="62" t="s">
        <v>153</v>
      </c>
      <c r="AB49" s="62" t="s">
        <v>158</v>
      </c>
      <c r="AC49" s="62" t="s">
        <v>163</v>
      </c>
    </row>
    <row r="50" spans="2:67" ht="63" customHeight="1" x14ac:dyDescent="0.25">
      <c r="B50" s="48">
        <v>4</v>
      </c>
      <c r="C50" s="94" t="s">
        <v>7</v>
      </c>
      <c r="D50" s="94"/>
      <c r="E50" s="94"/>
      <c r="F50" s="94"/>
      <c r="G50" s="50" t="str">
        <f t="shared" si="5"/>
        <v>Утга нөхөх</v>
      </c>
      <c r="H50" s="61" t="s">
        <v>18</v>
      </c>
      <c r="I50" s="84" t="b">
        <f>IF(E50=$H$65,1,IF(E50=$H$66,2,IF(E50=$H$67,3,IF(E50=$H$68,4,IF(E50=$H$69,5)))))</f>
        <v>0</v>
      </c>
      <c r="J50" s="64"/>
      <c r="W50" s="62" t="s">
        <v>134</v>
      </c>
      <c r="X50" s="62" t="s">
        <v>139</v>
      </c>
      <c r="Y50" s="62" t="s">
        <v>144</v>
      </c>
      <c r="Z50" s="62" t="s">
        <v>149</v>
      </c>
      <c r="AA50" s="62" t="s">
        <v>154</v>
      </c>
      <c r="AB50" s="62" t="s">
        <v>159</v>
      </c>
      <c r="AC50" s="62" t="s">
        <v>165</v>
      </c>
    </row>
    <row r="51" spans="2:67" ht="33.6" customHeight="1" x14ac:dyDescent="0.25">
      <c r="B51" s="48">
        <v>5</v>
      </c>
      <c r="C51" s="94" t="s">
        <v>9</v>
      </c>
      <c r="D51" s="94"/>
      <c r="E51" s="94"/>
      <c r="F51" s="94"/>
      <c r="G51" s="50" t="str">
        <f t="shared" si="5"/>
        <v>Утга нөхөх</v>
      </c>
      <c r="H51" s="61" t="s">
        <v>24</v>
      </c>
      <c r="I51" s="84" t="b">
        <f>IF(E51=$H$70,1,IF(E51=$H$71,2,IF(E51=$H$72,3,IF(E51=$H$73,4,IF(E51=$H$74,5)))))</f>
        <v>0</v>
      </c>
      <c r="J51" s="64"/>
      <c r="W51" s="62" t="s">
        <v>135</v>
      </c>
      <c r="X51" s="62" t="s">
        <v>140</v>
      </c>
      <c r="Y51" s="62" t="s">
        <v>145</v>
      </c>
      <c r="Z51" s="62" t="s">
        <v>150</v>
      </c>
      <c r="AA51" s="62" t="s">
        <v>155</v>
      </c>
      <c r="AB51" s="62" t="s">
        <v>160</v>
      </c>
      <c r="AC51" s="62" t="s">
        <v>164</v>
      </c>
    </row>
    <row r="52" spans="2:67" ht="32.450000000000003" customHeight="1" x14ac:dyDescent="0.25">
      <c r="B52" s="48">
        <v>6</v>
      </c>
      <c r="C52" s="94" t="s">
        <v>10</v>
      </c>
      <c r="D52" s="94"/>
      <c r="E52" s="94"/>
      <c r="F52" s="94"/>
      <c r="G52" s="50" t="str">
        <f t="shared" si="5"/>
        <v>Утга нөхөх</v>
      </c>
      <c r="H52" s="61" t="s">
        <v>25</v>
      </c>
      <c r="I52" s="84" t="b">
        <f>IF(E52=$W$47,1,IF(E52=$W$48,2,IF(E52=$W$49,3,IF(E52=$W$50,4,IF(E52=$W$51,5)))))</f>
        <v>0</v>
      </c>
      <c r="J52" s="64"/>
      <c r="T52" s="66"/>
    </row>
    <row r="53" spans="2:67" ht="45.6" customHeight="1" x14ac:dyDescent="0.25">
      <c r="B53" s="48">
        <v>7</v>
      </c>
      <c r="C53" s="94" t="s">
        <v>11</v>
      </c>
      <c r="D53" s="94"/>
      <c r="E53" s="94"/>
      <c r="F53" s="94"/>
      <c r="G53" s="50" t="str">
        <f t="shared" si="5"/>
        <v>Утга нөхөх</v>
      </c>
      <c r="H53" s="61" t="s">
        <v>21</v>
      </c>
      <c r="I53" s="84" t="b">
        <f>IF(E53=$X$47,1,IF(E53=$X$48,2,IF(E53=$X$49,3,IF(E53=$X$50,4,IF(E53=$X$51,5)))))</f>
        <v>0</v>
      </c>
      <c r="J53" s="64"/>
    </row>
    <row r="54" spans="2:67" ht="34.9" customHeight="1" x14ac:dyDescent="0.25">
      <c r="B54" s="48">
        <v>8</v>
      </c>
      <c r="C54" s="94" t="s">
        <v>12</v>
      </c>
      <c r="D54" s="94"/>
      <c r="E54" s="94"/>
      <c r="F54" s="94"/>
      <c r="G54" s="50" t="str">
        <f t="shared" si="5"/>
        <v>Утга нөхөх</v>
      </c>
      <c r="H54" s="61" t="s">
        <v>22</v>
      </c>
      <c r="I54" s="84" t="b">
        <f>IF(E54=$Y$47,1,IF(E54=$Y$48,2,IF(E54=$Y$49,3,IF(E54=$Y$50,4,IF(E54=$Y51,5)))))</f>
        <v>0</v>
      </c>
      <c r="J54" s="64"/>
    </row>
    <row r="55" spans="2:67" ht="30.6" customHeight="1" x14ac:dyDescent="0.25">
      <c r="B55" s="48">
        <v>9</v>
      </c>
      <c r="C55" s="94" t="s">
        <v>13</v>
      </c>
      <c r="D55" s="94"/>
      <c r="E55" s="94"/>
      <c r="F55" s="94"/>
      <c r="G55" s="50" t="str">
        <f t="shared" si="5"/>
        <v>Утга нөхөх</v>
      </c>
      <c r="H55" s="61" t="s">
        <v>23</v>
      </c>
      <c r="I55" s="84" t="b">
        <f>IF(E55=$Z$47,1,IF(E55=$Z$48,2,IF(E55=$Z$49,3,IF(E55=$Z$50,4,IF(E55=$Z$51,5)))))</f>
        <v>0</v>
      </c>
      <c r="J55" s="64"/>
      <c r="BL55" s="83"/>
    </row>
    <row r="56" spans="2:67" ht="74.45" customHeight="1" x14ac:dyDescent="0.25">
      <c r="B56" s="48">
        <v>10</v>
      </c>
      <c r="C56" s="94" t="s">
        <v>14</v>
      </c>
      <c r="D56" s="94"/>
      <c r="E56" s="94"/>
      <c r="F56" s="94"/>
      <c r="G56" s="50" t="str">
        <f t="shared" si="5"/>
        <v>Утга нөхөх</v>
      </c>
      <c r="H56" s="67" t="s">
        <v>26</v>
      </c>
      <c r="I56" s="84" t="b">
        <f>IF(E56=$AA$47,1,IF(E56=$AA$48,2,IF(E56=$AA$49,3,IF(E56=$AA$50,4,IF(E56=$AA$51,5)))))</f>
        <v>0</v>
      </c>
      <c r="J56" s="64"/>
      <c r="BL56" s="83"/>
    </row>
    <row r="57" spans="2:67" ht="33.6" customHeight="1" x14ac:dyDescent="0.25">
      <c r="B57" s="48">
        <v>11</v>
      </c>
      <c r="C57" s="94" t="s">
        <v>45</v>
      </c>
      <c r="D57" s="94"/>
      <c r="E57" s="94"/>
      <c r="F57" s="94"/>
      <c r="G57" s="50" t="str">
        <f t="shared" si="5"/>
        <v>Утга нөхөх</v>
      </c>
      <c r="H57" s="67" t="s">
        <v>27</v>
      </c>
      <c r="I57" s="84" t="b">
        <f>IF(E57=$AB$47,1,IF(E57=$AB$48,2,IF(E57=$AB$49,3,IF(E57=$AB$50,4,IF(E57=$AB$51,5)))))</f>
        <v>0</v>
      </c>
      <c r="J57" s="64"/>
      <c r="BL57" s="83"/>
    </row>
    <row r="58" spans="2:67" ht="34.9" customHeight="1" x14ac:dyDescent="0.25">
      <c r="B58" s="48">
        <v>12</v>
      </c>
      <c r="C58" s="94" t="s">
        <v>15</v>
      </c>
      <c r="D58" s="94"/>
      <c r="E58" s="94"/>
      <c r="F58" s="94"/>
      <c r="G58" s="50" t="str">
        <f t="shared" si="5"/>
        <v>Утга нөхөх</v>
      </c>
      <c r="H58" s="67" t="s">
        <v>28</v>
      </c>
      <c r="I58" s="84" t="b">
        <f>IF(E58=$AC$47,1,IF(E58=$AC$48,2,IF(E58=$AC$49,3,IF(E58=$AC$50,4,IF(E58=$AC$51,5)))))</f>
        <v>0</v>
      </c>
      <c r="J58" s="64"/>
      <c r="BL58" s="83"/>
    </row>
    <row r="59" spans="2:67" ht="30" customHeight="1" x14ac:dyDescent="0.25">
      <c r="B59" s="48">
        <v>13</v>
      </c>
      <c r="C59" s="117" t="s">
        <v>442</v>
      </c>
      <c r="D59" s="118"/>
      <c r="E59" s="105"/>
      <c r="F59" s="106"/>
      <c r="G59" s="50" t="str">
        <f t="shared" si="5"/>
        <v>Утга нөхөх</v>
      </c>
      <c r="H59" s="67"/>
      <c r="I59" s="84" t="b">
        <f>IF(E59=$BL$59,1,IF(E59=$BL$60,2,IF(E59=$BL$61,3,IF(E59=$BL$62,4,IF(E59=$BL$63,5)))))</f>
        <v>0</v>
      </c>
      <c r="J59" s="64"/>
      <c r="BL59" s="83">
        <v>1</v>
      </c>
    </row>
    <row r="60" spans="2:67" ht="37.5" customHeight="1" x14ac:dyDescent="0.25">
      <c r="B60" s="48">
        <v>14</v>
      </c>
      <c r="C60" s="117" t="s">
        <v>443</v>
      </c>
      <c r="D60" s="118"/>
      <c r="E60" s="105"/>
      <c r="F60" s="106"/>
      <c r="G60" s="50" t="str">
        <f t="shared" si="5"/>
        <v>Утга нөхөх</v>
      </c>
      <c r="H60" s="67"/>
      <c r="I60" s="84" t="b">
        <f>IF(E60=$BM$60,1,IF(E60=$BM$61,2,IF(E60=$BM$62,3,IF(E60=$BM$63,5))))</f>
        <v>0</v>
      </c>
      <c r="J60" s="64"/>
      <c r="BL60" s="38">
        <v>2</v>
      </c>
      <c r="BM60" s="38" t="s">
        <v>446</v>
      </c>
    </row>
    <row r="61" spans="2:67" ht="34.9" customHeight="1" x14ac:dyDescent="0.25">
      <c r="B61" s="48">
        <v>15</v>
      </c>
      <c r="C61" s="117" t="s">
        <v>444</v>
      </c>
      <c r="D61" s="118"/>
      <c r="E61" s="105"/>
      <c r="F61" s="106"/>
      <c r="G61" s="50" t="str">
        <f t="shared" si="5"/>
        <v>Утга нөхөх</v>
      </c>
      <c r="H61" s="67"/>
      <c r="I61" s="84" t="b">
        <f>IF(E61=$BN$61,1,IF(E61=$BN$62,5))</f>
        <v>0</v>
      </c>
      <c r="J61" s="64"/>
      <c r="BL61" s="38">
        <v>3</v>
      </c>
      <c r="BM61" s="38" t="s">
        <v>447</v>
      </c>
      <c r="BN61" s="38" t="s">
        <v>450</v>
      </c>
      <c r="BO61" s="38" t="s">
        <v>452</v>
      </c>
    </row>
    <row r="62" spans="2:67" ht="33.75" customHeight="1" x14ac:dyDescent="0.25">
      <c r="B62" s="48">
        <v>16</v>
      </c>
      <c r="C62" s="117" t="s">
        <v>445</v>
      </c>
      <c r="D62" s="118"/>
      <c r="E62" s="105"/>
      <c r="F62" s="106"/>
      <c r="G62" s="50" t="str">
        <f t="shared" si="5"/>
        <v>Утга нөхөх</v>
      </c>
      <c r="H62" s="67"/>
      <c r="I62" s="84" t="b">
        <f>IF(E62=$BO$61,1,IF(E62=$BO$62,5))</f>
        <v>0</v>
      </c>
      <c r="J62" s="64"/>
      <c r="BL62" s="38">
        <v>4</v>
      </c>
      <c r="BM62" s="38" t="s">
        <v>448</v>
      </c>
      <c r="BN62" s="38" t="s">
        <v>451</v>
      </c>
      <c r="BO62" s="38" t="s">
        <v>453</v>
      </c>
    </row>
    <row r="63" spans="2:67" ht="17.45" customHeight="1" x14ac:dyDescent="0.25">
      <c r="B63" s="113" t="s">
        <v>51</v>
      </c>
      <c r="C63" s="116"/>
      <c r="D63" s="116"/>
      <c r="E63" s="116"/>
      <c r="F63" s="116"/>
      <c r="G63" s="50"/>
      <c r="H63" s="67" t="s">
        <v>29</v>
      </c>
      <c r="I63" s="84"/>
      <c r="BL63" s="38">
        <v>5</v>
      </c>
      <c r="BM63" s="38" t="s">
        <v>449</v>
      </c>
    </row>
    <row r="64" spans="2:67" ht="50.45" customHeight="1" x14ac:dyDescent="0.25">
      <c r="B64" s="48">
        <v>1</v>
      </c>
      <c r="C64" s="94" t="s">
        <v>53</v>
      </c>
      <c r="D64" s="94"/>
      <c r="E64" s="94"/>
      <c r="F64" s="94"/>
      <c r="G64" s="50" t="str">
        <f>+IF(E64&gt;0,"","Утга нөхөх")</f>
        <v>Утга нөхөх</v>
      </c>
      <c r="H64" s="68" t="s">
        <v>30</v>
      </c>
      <c r="I64" s="84" t="b">
        <f>IF(E64=$J$64,1,IF(E64=$J$65,2,IF(E64=$J$66,3,IF(E64=$J$67,4,IF(E64=$J$68,5)))))</f>
        <v>0</v>
      </c>
      <c r="J64" s="64" t="s">
        <v>59</v>
      </c>
      <c r="L64" s="64" t="s">
        <v>64</v>
      </c>
      <c r="M64" s="69" t="s">
        <v>74</v>
      </c>
      <c r="O64" s="70" t="s">
        <v>83</v>
      </c>
      <c r="P64" s="70" t="s">
        <v>89</v>
      </c>
      <c r="Q64" s="70" t="s">
        <v>91</v>
      </c>
      <c r="R64" s="70" t="s">
        <v>97</v>
      </c>
      <c r="S64" s="70" t="s">
        <v>104</v>
      </c>
      <c r="T64" s="70" t="s">
        <v>110</v>
      </c>
      <c r="BL64" s="83"/>
    </row>
    <row r="65" spans="2:64" ht="39" customHeight="1" x14ac:dyDescent="0.25">
      <c r="B65" s="71">
        <v>2</v>
      </c>
      <c r="C65" s="94" t="s">
        <v>46</v>
      </c>
      <c r="D65" s="94"/>
      <c r="E65" s="94"/>
      <c r="F65" s="94"/>
      <c r="G65" s="50"/>
      <c r="H65" s="68" t="s">
        <v>33</v>
      </c>
      <c r="I65" s="84" t="b">
        <f>IF(E65=$K$65,1,IF(E65=$K$66,2,IF(E65=$K$67,3,IF(E65=$K$68,4,IF(E65=$K$69,5)))))</f>
        <v>0</v>
      </c>
      <c r="J65" s="64" t="s">
        <v>52</v>
      </c>
      <c r="K65" s="62" t="s">
        <v>54</v>
      </c>
      <c r="L65" s="64" t="s">
        <v>63</v>
      </c>
      <c r="M65" s="69" t="s">
        <v>75</v>
      </c>
      <c r="O65" s="70" t="s">
        <v>82</v>
      </c>
      <c r="P65" s="70" t="s">
        <v>88</v>
      </c>
      <c r="Q65" s="70" t="s">
        <v>93</v>
      </c>
      <c r="R65" s="70" t="s">
        <v>98</v>
      </c>
      <c r="S65" s="70" t="s">
        <v>102</v>
      </c>
      <c r="T65" s="70" t="s">
        <v>109</v>
      </c>
      <c r="BL65" s="83"/>
    </row>
    <row r="66" spans="2:64" ht="41.45" customHeight="1" x14ac:dyDescent="0.25">
      <c r="B66" s="71">
        <v>3</v>
      </c>
      <c r="C66" s="94" t="s">
        <v>47</v>
      </c>
      <c r="D66" s="94"/>
      <c r="E66" s="94"/>
      <c r="F66" s="94"/>
      <c r="G66" s="50"/>
      <c r="H66" s="68" t="s">
        <v>31</v>
      </c>
      <c r="I66" s="84" t="b">
        <f>IF(E66=$L$64,1,IF(E66=$L$65,2,IF(E66=$L$66,3,IF(E66=$L$67,4,IF(E66=$L$68,5,IF(E66=$L$69,5))))))</f>
        <v>0</v>
      </c>
      <c r="J66" s="64" t="s">
        <v>60</v>
      </c>
      <c r="K66" s="62" t="s">
        <v>55</v>
      </c>
      <c r="L66" s="64" t="s">
        <v>65</v>
      </c>
      <c r="M66" s="69" t="s">
        <v>76</v>
      </c>
      <c r="O66" s="70" t="s">
        <v>81</v>
      </c>
      <c r="P66" s="70" t="s">
        <v>87</v>
      </c>
      <c r="Q66" s="72" t="s">
        <v>92</v>
      </c>
      <c r="R66" s="70" t="s">
        <v>99</v>
      </c>
      <c r="S66" s="70" t="s">
        <v>105</v>
      </c>
      <c r="T66" s="70" t="s">
        <v>108</v>
      </c>
      <c r="BL66" s="83"/>
    </row>
    <row r="67" spans="2:64" ht="180" customHeight="1" x14ac:dyDescent="0.25">
      <c r="B67" s="71">
        <v>4</v>
      </c>
      <c r="C67" s="94" t="s">
        <v>113</v>
      </c>
      <c r="D67" s="94"/>
      <c r="E67" s="94"/>
      <c r="F67" s="94"/>
      <c r="G67" s="50"/>
      <c r="H67" s="68" t="s">
        <v>32</v>
      </c>
      <c r="I67" s="84" t="b">
        <f>IF(E67=$M$64,1,IF(E67=$M$65,2,IF(E67=$M$66,3,IF(E67=$M$67,4,IF(E67=$M$68,5)))))</f>
        <v>0</v>
      </c>
      <c r="J67" s="64" t="s">
        <v>61</v>
      </c>
      <c r="K67" s="62" t="s">
        <v>56</v>
      </c>
      <c r="L67" s="64" t="s">
        <v>66</v>
      </c>
      <c r="M67" s="73" t="s">
        <v>77</v>
      </c>
      <c r="N67" s="70" t="s">
        <v>69</v>
      </c>
      <c r="O67" s="70" t="s">
        <v>80</v>
      </c>
      <c r="P67" s="72" t="s">
        <v>86</v>
      </c>
      <c r="Q67" s="70" t="s">
        <v>94</v>
      </c>
      <c r="R67" s="70" t="s">
        <v>100</v>
      </c>
      <c r="S67" s="70" t="s">
        <v>103</v>
      </c>
      <c r="T67" s="70" t="s">
        <v>112</v>
      </c>
      <c r="BL67" s="83"/>
    </row>
    <row r="68" spans="2:64" ht="44.45" customHeight="1" x14ac:dyDescent="0.25">
      <c r="B68" s="71">
        <v>5</v>
      </c>
      <c r="C68" s="94" t="s">
        <v>48</v>
      </c>
      <c r="D68" s="94"/>
      <c r="E68" s="94"/>
      <c r="F68" s="94"/>
      <c r="G68" s="50"/>
      <c r="H68" s="68" t="s">
        <v>34</v>
      </c>
      <c r="I68" s="84" t="b">
        <f>IF(E68=$N$67,1,IF(E68=$N$68,2,IF(E68=$N$69,3,IF(E68=$N$70,4,IF(E68=$N$71,5)))))</f>
        <v>0</v>
      </c>
      <c r="J68" s="38" t="s">
        <v>62</v>
      </c>
      <c r="K68" s="62" t="s">
        <v>57</v>
      </c>
      <c r="L68" s="64" t="s">
        <v>67</v>
      </c>
      <c r="M68" s="73" t="s">
        <v>78</v>
      </c>
      <c r="N68" s="70" t="s">
        <v>70</v>
      </c>
      <c r="O68" s="70" t="s">
        <v>79</v>
      </c>
      <c r="P68" s="70" t="s">
        <v>85</v>
      </c>
      <c r="Q68" s="70" t="s">
        <v>95</v>
      </c>
      <c r="R68" s="70" t="s">
        <v>101</v>
      </c>
      <c r="S68" s="66" t="s">
        <v>106</v>
      </c>
      <c r="T68" s="62" t="s">
        <v>111</v>
      </c>
    </row>
    <row r="69" spans="2:64" ht="39.6" customHeight="1" x14ac:dyDescent="0.25">
      <c r="B69" s="71">
        <v>6</v>
      </c>
      <c r="C69" s="94" t="s">
        <v>49</v>
      </c>
      <c r="D69" s="94"/>
      <c r="E69" s="94"/>
      <c r="F69" s="94"/>
      <c r="G69" s="50"/>
      <c r="H69" s="68" t="s">
        <v>35</v>
      </c>
      <c r="I69" s="84" t="b">
        <f>IF(E69=$O$64,1,IF(E69=$O$65,2,IF(E69=$O$66,3,IF(E69=$O$67,4,IF(E69=$O$68,5)))))</f>
        <v>0</v>
      </c>
      <c r="K69" s="62" t="s">
        <v>58</v>
      </c>
      <c r="L69" s="38" t="s">
        <v>68</v>
      </c>
      <c r="M69" s="74"/>
      <c r="N69" s="70" t="s">
        <v>71</v>
      </c>
      <c r="O69" s="66"/>
      <c r="P69" s="66"/>
      <c r="Q69" s="66"/>
      <c r="S69" s="66"/>
    </row>
    <row r="70" spans="2:64" ht="189.6" customHeight="1" x14ac:dyDescent="0.25">
      <c r="B70" s="71">
        <v>7</v>
      </c>
      <c r="C70" s="94" t="s">
        <v>84</v>
      </c>
      <c r="D70" s="94"/>
      <c r="E70" s="94"/>
      <c r="F70" s="94"/>
      <c r="G70" s="50"/>
      <c r="H70" s="75" t="s">
        <v>36</v>
      </c>
      <c r="I70" s="84" t="b">
        <f>IF(E70=$P$64,1,IF(E70=$P$65,2,IF(E70=$P$66,3,IF(E70=$P$67,4,IF(E70=$P$68,5)))))</f>
        <v>0</v>
      </c>
      <c r="M70" s="74"/>
      <c r="N70" s="70" t="s">
        <v>72</v>
      </c>
    </row>
    <row r="71" spans="2:64" ht="145.9" customHeight="1" x14ac:dyDescent="0.25">
      <c r="B71" s="48">
        <v>8</v>
      </c>
      <c r="C71" s="94" t="s">
        <v>90</v>
      </c>
      <c r="D71" s="94"/>
      <c r="E71" s="94"/>
      <c r="F71" s="94"/>
      <c r="G71" s="50" t="str">
        <f t="shared" ref="G71:G113" si="6">+IF(E71&gt;0,"","Утга нөхөх")</f>
        <v>Утга нөхөх</v>
      </c>
      <c r="H71" s="75" t="s">
        <v>37</v>
      </c>
      <c r="I71" s="84" t="b">
        <f>IF(E71=$Q$64,1,IF(E71=$Q$65,2,IF(E71=$Q$66,3,IF(E71=$Q$67,4,IF(E71=$Q$68,5)))))</f>
        <v>0</v>
      </c>
      <c r="M71" s="74"/>
      <c r="N71" s="70" t="s">
        <v>73</v>
      </c>
      <c r="O71" s="66"/>
      <c r="P71" s="66"/>
      <c r="Q71" s="66"/>
    </row>
    <row r="72" spans="2:64" ht="135.6" customHeight="1" x14ac:dyDescent="0.25">
      <c r="B72" s="71">
        <v>9</v>
      </c>
      <c r="C72" s="94" t="s">
        <v>96</v>
      </c>
      <c r="D72" s="94"/>
      <c r="E72" s="94"/>
      <c r="F72" s="94"/>
      <c r="G72" s="50"/>
      <c r="H72" s="75" t="s">
        <v>38</v>
      </c>
      <c r="I72" s="84" t="b">
        <f>IF(E72=$R$64,1,IF(E72=$R$65,2,IF(E72=$R$66,3,IF(E72=$R$67,4,IF(E72=$R$68,5)))))</f>
        <v>0</v>
      </c>
      <c r="M72" s="74"/>
      <c r="N72" s="66"/>
    </row>
    <row r="73" spans="2:64" ht="31.15" customHeight="1" x14ac:dyDescent="0.25">
      <c r="B73" s="48">
        <v>10</v>
      </c>
      <c r="C73" s="94" t="s">
        <v>50</v>
      </c>
      <c r="D73" s="94"/>
      <c r="E73" s="94"/>
      <c r="F73" s="94"/>
      <c r="G73" s="50" t="str">
        <f t="shared" si="6"/>
        <v>Утга нөхөх</v>
      </c>
      <c r="H73" s="75" t="s">
        <v>39</v>
      </c>
      <c r="I73" s="84" t="b">
        <f>IF(E73=$S$64,1,IF(E73=$S$65,2,IF(E73=$S$66,3,IF(E73=$S$67,4,IF(E73=$S$68,5)))))</f>
        <v>0</v>
      </c>
      <c r="M73" s="74"/>
    </row>
    <row r="74" spans="2:64" ht="134.44999999999999" customHeight="1" x14ac:dyDescent="0.25">
      <c r="B74" s="48">
        <v>11</v>
      </c>
      <c r="C74" s="94" t="s">
        <v>107</v>
      </c>
      <c r="D74" s="94"/>
      <c r="E74" s="94"/>
      <c r="F74" s="94"/>
      <c r="G74" s="50" t="str">
        <f t="shared" si="6"/>
        <v>Утга нөхөх</v>
      </c>
      <c r="H74" s="76" t="s">
        <v>40</v>
      </c>
      <c r="I74" s="84" t="b">
        <f>IF(E74=$T$64,1,IF(E74=$T$65,2,IF(E74=$T$66,3,IF(E74=$T$67,4,IF(E74=$T$68,5)))))</f>
        <v>0</v>
      </c>
      <c r="M74" s="74"/>
      <c r="N74" s="66"/>
    </row>
    <row r="75" spans="2:64" x14ac:dyDescent="0.25">
      <c r="B75" s="102" t="s">
        <v>114</v>
      </c>
      <c r="C75" s="102"/>
      <c r="D75" s="102"/>
      <c r="E75" s="102"/>
      <c r="F75" s="102"/>
      <c r="G75" s="50"/>
      <c r="I75" s="84"/>
      <c r="M75" s="74"/>
    </row>
    <row r="76" spans="2:64" ht="54" customHeight="1" x14ac:dyDescent="0.25">
      <c r="B76" s="48">
        <v>1</v>
      </c>
      <c r="C76" s="94" t="s">
        <v>115</v>
      </c>
      <c r="D76" s="94"/>
      <c r="E76" s="94"/>
      <c r="F76" s="94"/>
      <c r="G76" s="50" t="str">
        <f t="shared" si="6"/>
        <v>Утга нөхөх</v>
      </c>
      <c r="H76" s="75" t="s">
        <v>42</v>
      </c>
      <c r="I76" s="84" t="b">
        <f>IF(E76=$U$76,1,IF(E76=$U$77,2,IF(E76=$U$78,3,IF(E76=$U$79,4,IF(E76=$U$80,5)))))</f>
        <v>0</v>
      </c>
      <c r="U76" s="70" t="s">
        <v>122</v>
      </c>
      <c r="V76" s="64" t="s">
        <v>126</v>
      </c>
    </row>
    <row r="77" spans="2:64" ht="45.6" customHeight="1" x14ac:dyDescent="0.25">
      <c r="B77" s="48">
        <v>2</v>
      </c>
      <c r="C77" s="94" t="s">
        <v>116</v>
      </c>
      <c r="D77" s="94"/>
      <c r="E77" s="94"/>
      <c r="F77" s="94"/>
      <c r="G77" s="50" t="str">
        <f t="shared" si="6"/>
        <v>Утга нөхөх</v>
      </c>
      <c r="H77" s="75" t="s">
        <v>41</v>
      </c>
      <c r="I77" s="84" t="b">
        <f>IF(E77=$V$76,1,IF(E77=$V$77,2,IF(E77=$V$78,3,IF(E77=$V$79,4,IF(E77=$V$80,5)))))</f>
        <v>0</v>
      </c>
      <c r="U77" s="70" t="s">
        <v>121</v>
      </c>
      <c r="V77" s="64" t="s">
        <v>127</v>
      </c>
    </row>
    <row r="78" spans="2:64" ht="48.6" customHeight="1" x14ac:dyDescent="0.25">
      <c r="B78" s="48">
        <v>3</v>
      </c>
      <c r="C78" s="94" t="s">
        <v>117</v>
      </c>
      <c r="D78" s="94"/>
      <c r="E78" s="94"/>
      <c r="F78" s="94"/>
      <c r="G78" s="50" t="str">
        <f t="shared" si="6"/>
        <v>Утга нөхөх</v>
      </c>
      <c r="I78" s="84" t="b">
        <f>IF(E78=$AD$78,1,IF(E78=$AD$79,2,IF(E78=$AD$80,3,IF(E78=$AD$81,4,IF(E78=$AD$82,5)))))</f>
        <v>0</v>
      </c>
      <c r="U78" s="70" t="s">
        <v>123</v>
      </c>
      <c r="V78" s="64" t="s">
        <v>128</v>
      </c>
      <c r="AD78" s="70" t="s">
        <v>166</v>
      </c>
    </row>
    <row r="79" spans="2:64" ht="45.6" customHeight="1" x14ac:dyDescent="0.25">
      <c r="B79" s="48">
        <v>4</v>
      </c>
      <c r="C79" s="94" t="s">
        <v>171</v>
      </c>
      <c r="D79" s="94"/>
      <c r="E79" s="94"/>
      <c r="F79" s="94"/>
      <c r="G79" s="50" t="str">
        <f t="shared" si="6"/>
        <v>Утга нөхөх</v>
      </c>
      <c r="H79" s="75" t="s">
        <v>43</v>
      </c>
      <c r="I79" s="84" t="b">
        <f>IF(E79=$AE$79,1,IF(E79=$AE$80,2,IF(E79=$AE$81,3,IF(E79=$AE$82,4,IF(E79=$AE$83,5)))))</f>
        <v>0</v>
      </c>
      <c r="U79" s="70" t="s">
        <v>124</v>
      </c>
      <c r="V79" s="64" t="s">
        <v>129</v>
      </c>
      <c r="AD79" s="70" t="s">
        <v>167</v>
      </c>
      <c r="AE79" s="70" t="s">
        <v>172</v>
      </c>
      <c r="AF79" s="70" t="s">
        <v>177</v>
      </c>
      <c r="AG79" s="62" t="s">
        <v>186</v>
      </c>
      <c r="AH79" s="62" t="s">
        <v>187</v>
      </c>
    </row>
    <row r="80" spans="2:64" ht="58.15" customHeight="1" x14ac:dyDescent="0.25">
      <c r="B80" s="48">
        <v>5</v>
      </c>
      <c r="C80" s="94" t="s">
        <v>118</v>
      </c>
      <c r="D80" s="94"/>
      <c r="E80" s="94"/>
      <c r="F80" s="94"/>
      <c r="G80" s="50" t="str">
        <f t="shared" si="6"/>
        <v>Утга нөхөх</v>
      </c>
      <c r="H80" s="75" t="s">
        <v>44</v>
      </c>
      <c r="I80" s="84" t="b">
        <f>IF(E80=$AF$79,1,IF(E80=$AF$80,2,IF(E80=$AF$81,3,IF(E80=$AF$82,4,IF(E80=$AF$83,5)))))</f>
        <v>0</v>
      </c>
      <c r="U80" s="70" t="s">
        <v>125</v>
      </c>
      <c r="V80" s="64" t="s">
        <v>130</v>
      </c>
      <c r="AD80" s="70" t="s">
        <v>168</v>
      </c>
      <c r="AE80" s="70" t="s">
        <v>173</v>
      </c>
      <c r="AF80" s="70" t="s">
        <v>178</v>
      </c>
      <c r="AG80" s="62" t="s">
        <v>182</v>
      </c>
      <c r="AH80" s="62" t="s">
        <v>188</v>
      </c>
    </row>
    <row r="81" spans="2:49" ht="55.15" customHeight="1" x14ac:dyDescent="0.25">
      <c r="B81" s="48">
        <v>6</v>
      </c>
      <c r="C81" s="94" t="s">
        <v>119</v>
      </c>
      <c r="D81" s="94"/>
      <c r="E81" s="94"/>
      <c r="F81" s="94"/>
      <c r="G81" s="50" t="str">
        <f t="shared" si="6"/>
        <v>Утга нөхөх</v>
      </c>
      <c r="H81" s="61"/>
      <c r="I81" s="84" t="b">
        <f>IF(E81=$AG$79,1,IF(E81=$AG$80,2,IF(E81=$AG$81,3,IF(E81=$AG$82,4,IF(E81=$AG$83,5)))))</f>
        <v>0</v>
      </c>
      <c r="U81" s="66"/>
      <c r="V81" s="66"/>
      <c r="AD81" s="70" t="s">
        <v>169</v>
      </c>
      <c r="AE81" s="70" t="s">
        <v>175</v>
      </c>
      <c r="AF81" s="70" t="s">
        <v>179</v>
      </c>
      <c r="AG81" s="62" t="s">
        <v>183</v>
      </c>
      <c r="AH81" s="62" t="s">
        <v>189</v>
      </c>
    </row>
    <row r="82" spans="2:49" ht="57.6" customHeight="1" x14ac:dyDescent="0.25">
      <c r="B82" s="48">
        <v>7</v>
      </c>
      <c r="C82" s="94" t="s">
        <v>120</v>
      </c>
      <c r="D82" s="94"/>
      <c r="E82" s="94"/>
      <c r="F82" s="94"/>
      <c r="G82" s="50" t="str">
        <f t="shared" si="6"/>
        <v>Утга нөхөх</v>
      </c>
      <c r="I82" s="84" t="b">
        <f>IF(E82=$AH$79,1,IF(E82=$AH$80,2,IF(E82=$AH$81,3,IF(E82=$AH$82,4,IF(E82=$AH$83,5)))))</f>
        <v>0</v>
      </c>
      <c r="AD82" s="70" t="s">
        <v>170</v>
      </c>
      <c r="AE82" s="70" t="s">
        <v>174</v>
      </c>
      <c r="AF82" s="62" t="s">
        <v>180</v>
      </c>
      <c r="AG82" s="62" t="s">
        <v>184</v>
      </c>
      <c r="AH82" s="62" t="s">
        <v>190</v>
      </c>
    </row>
    <row r="83" spans="2:49" ht="15.75" x14ac:dyDescent="0.25">
      <c r="B83" s="99" t="s">
        <v>222</v>
      </c>
      <c r="C83" s="100"/>
      <c r="D83" s="100"/>
      <c r="E83" s="100"/>
      <c r="F83" s="101"/>
      <c r="G83" s="50"/>
      <c r="I83" s="84"/>
      <c r="U83" s="66"/>
      <c r="V83" s="66"/>
      <c r="AD83" s="66"/>
      <c r="AE83" s="70" t="s">
        <v>176</v>
      </c>
      <c r="AF83" s="62" t="s">
        <v>181</v>
      </c>
      <c r="AG83" s="62" t="s">
        <v>185</v>
      </c>
      <c r="AH83" s="77" t="s">
        <v>191</v>
      </c>
    </row>
    <row r="84" spans="2:49" ht="58.15" customHeight="1" x14ac:dyDescent="0.25">
      <c r="B84" s="48">
        <v>1</v>
      </c>
      <c r="C84" s="94" t="s">
        <v>192</v>
      </c>
      <c r="D84" s="94"/>
      <c r="E84" s="94"/>
      <c r="F84" s="94"/>
      <c r="G84" s="50" t="str">
        <f t="shared" si="6"/>
        <v>Утга нөхөх</v>
      </c>
      <c r="I84" s="84" t="b">
        <f>IF(E84=$AI$84,1,IF(E84=$AI$85,2,IF(E84=$AI$86,3,IF(E84=$AI$87,4,IF(E84=$AI$88,5)))))</f>
        <v>0</v>
      </c>
      <c r="AE84" s="66"/>
      <c r="AI84" s="62" t="s">
        <v>196</v>
      </c>
      <c r="AJ84" s="62" t="s">
        <v>201</v>
      </c>
      <c r="AK84" s="62" t="s">
        <v>206</v>
      </c>
      <c r="AL84" s="62" t="s">
        <v>211</v>
      </c>
      <c r="AM84" s="62" t="s">
        <v>216</v>
      </c>
    </row>
    <row r="85" spans="2:49" ht="75" customHeight="1" x14ac:dyDescent="0.25">
      <c r="B85" s="48">
        <v>2</v>
      </c>
      <c r="C85" s="94" t="s">
        <v>193</v>
      </c>
      <c r="D85" s="94"/>
      <c r="E85" s="94"/>
      <c r="F85" s="94"/>
      <c r="G85" s="50" t="str">
        <f t="shared" si="6"/>
        <v>Утга нөхөх</v>
      </c>
      <c r="I85" s="84" t="b">
        <f>IF(E85=$AJ$84,1,IF(E85=$AJ$85,2,IF(E85=$AJ$86,3,IF(E85=$AJ$87,4,IF(E85=$AJ$88,5)))))</f>
        <v>0</v>
      </c>
      <c r="AD85" s="66"/>
      <c r="AI85" s="62" t="s">
        <v>197</v>
      </c>
      <c r="AJ85" s="62" t="s">
        <v>202</v>
      </c>
      <c r="AK85" s="62" t="s">
        <v>207</v>
      </c>
      <c r="AL85" s="62" t="s">
        <v>212</v>
      </c>
      <c r="AM85" s="62" t="s">
        <v>217</v>
      </c>
    </row>
    <row r="86" spans="2:49" ht="31.5" x14ac:dyDescent="0.25">
      <c r="B86" s="48">
        <v>3</v>
      </c>
      <c r="C86" s="94" t="s">
        <v>194</v>
      </c>
      <c r="D86" s="94"/>
      <c r="E86" s="94"/>
      <c r="F86" s="94"/>
      <c r="G86" s="50" t="str">
        <f t="shared" si="6"/>
        <v>Утга нөхөх</v>
      </c>
      <c r="I86" s="84" t="b">
        <f>IF(E86=$AK$84,1,IF(E86=$AK$85,2,IF(E86=$AK$86,3,IF(E86=$AK$87,4,IF(E86=$AK$88,5)))))</f>
        <v>0</v>
      </c>
      <c r="AE86" s="66"/>
      <c r="AI86" s="62" t="s">
        <v>198</v>
      </c>
      <c r="AJ86" s="62" t="s">
        <v>203</v>
      </c>
      <c r="AK86" s="62" t="s">
        <v>208</v>
      </c>
      <c r="AL86" s="62" t="s">
        <v>213</v>
      </c>
      <c r="AM86" s="62" t="s">
        <v>218</v>
      </c>
    </row>
    <row r="87" spans="2:49" ht="60.6" customHeight="1" x14ac:dyDescent="0.25">
      <c r="B87" s="48">
        <v>4</v>
      </c>
      <c r="C87" s="94" t="s">
        <v>195</v>
      </c>
      <c r="D87" s="94"/>
      <c r="E87" s="94"/>
      <c r="F87" s="94"/>
      <c r="G87" s="50" t="str">
        <f t="shared" si="6"/>
        <v>Утга нөхөх</v>
      </c>
      <c r="I87" s="84" t="b">
        <f>IF(E87=$AL$84,1,IF(E87=$AL$85,2,IF(E87=$AL$86,3,IF(E87=$AL$87,4,IF(E87=$AL$88,5)))))</f>
        <v>0</v>
      </c>
      <c r="AI87" s="62" t="s">
        <v>199</v>
      </c>
      <c r="AJ87" s="62" t="s">
        <v>204</v>
      </c>
      <c r="AK87" s="62" t="s">
        <v>209</v>
      </c>
      <c r="AL87" s="62" t="s">
        <v>214</v>
      </c>
      <c r="AM87" s="62" t="s">
        <v>219</v>
      </c>
    </row>
    <row r="88" spans="2:49" ht="76.150000000000006" customHeight="1" x14ac:dyDescent="0.25">
      <c r="B88" s="48">
        <v>5</v>
      </c>
      <c r="C88" s="94" t="s">
        <v>221</v>
      </c>
      <c r="D88" s="94"/>
      <c r="E88" s="94"/>
      <c r="F88" s="94"/>
      <c r="G88" s="50" t="str">
        <f t="shared" si="6"/>
        <v>Утга нөхөх</v>
      </c>
      <c r="I88" s="84" t="b">
        <f>IF(E88=$AM$84,1,IF(E88=$AM$85,2,IF(E88=$AM$86,3,IF(E88=$AM$87,4,IF(E88=$AM$88,5)))))</f>
        <v>0</v>
      </c>
      <c r="AI88" s="62" t="s">
        <v>200</v>
      </c>
      <c r="AJ88" s="62" t="s">
        <v>205</v>
      </c>
      <c r="AK88" s="62" t="s">
        <v>210</v>
      </c>
      <c r="AL88" s="62" t="s">
        <v>215</v>
      </c>
      <c r="AM88" s="62" t="s">
        <v>220</v>
      </c>
    </row>
    <row r="89" spans="2:49" x14ac:dyDescent="0.25">
      <c r="B89" s="99" t="s">
        <v>223</v>
      </c>
      <c r="C89" s="103"/>
      <c r="D89" s="103"/>
      <c r="E89" s="103"/>
      <c r="F89" s="104"/>
      <c r="G89" s="50"/>
      <c r="I89" s="84"/>
    </row>
    <row r="90" spans="2:49" ht="77.45" customHeight="1" x14ac:dyDescent="0.25">
      <c r="B90" s="48">
        <v>1</v>
      </c>
      <c r="C90" s="94" t="s">
        <v>229</v>
      </c>
      <c r="D90" s="94"/>
      <c r="E90" s="94"/>
      <c r="F90" s="94"/>
      <c r="G90" s="50" t="str">
        <f t="shared" si="6"/>
        <v>Утга нөхөх</v>
      </c>
      <c r="I90" s="84" t="b">
        <f>IF(E90=$AN$90,1,IF(E90=$AN$91,2,IF(E90=$AN$92,3,IF(E90=$AN$93,4,IF(E90=$AN$94,5)))))</f>
        <v>0</v>
      </c>
      <c r="AN90" s="62" t="s">
        <v>224</v>
      </c>
      <c r="AO90" s="78" t="s">
        <v>231</v>
      </c>
      <c r="AP90" s="78" t="s">
        <v>240</v>
      </c>
      <c r="AQ90" s="78" t="s">
        <v>241</v>
      </c>
      <c r="AR90" s="78" t="s">
        <v>250</v>
      </c>
    </row>
    <row r="91" spans="2:49" ht="99" customHeight="1" x14ac:dyDescent="0.25">
      <c r="B91" s="48">
        <v>2</v>
      </c>
      <c r="C91" s="94" t="s">
        <v>230</v>
      </c>
      <c r="D91" s="94"/>
      <c r="E91" s="94"/>
      <c r="F91" s="94"/>
      <c r="G91" s="50" t="str">
        <f t="shared" si="6"/>
        <v>Утга нөхөх</v>
      </c>
      <c r="I91" s="84" t="b">
        <f>IF(E91=$AO$90,1,IF(E91=$AO$91,2,IF(E91=$AO$92,3,IF(E91=$AO$93,4,IF(E91=$AO$94,5)))))</f>
        <v>0</v>
      </c>
      <c r="AN91" s="62" t="s">
        <v>225</v>
      </c>
      <c r="AO91" s="78" t="s">
        <v>232</v>
      </c>
      <c r="AP91" s="78" t="s">
        <v>239</v>
      </c>
      <c r="AQ91" s="78" t="s">
        <v>242</v>
      </c>
      <c r="AR91" s="78" t="s">
        <v>249</v>
      </c>
    </row>
    <row r="92" spans="2:49" ht="62.45" customHeight="1" x14ac:dyDescent="0.25">
      <c r="B92" s="48">
        <v>3</v>
      </c>
      <c r="C92" s="94" t="s">
        <v>246</v>
      </c>
      <c r="D92" s="94"/>
      <c r="E92" s="94"/>
      <c r="F92" s="94"/>
      <c r="G92" s="50" t="str">
        <f t="shared" si="6"/>
        <v>Утга нөхөх</v>
      </c>
      <c r="I92" s="84" t="b">
        <f>IF(E92=$AP$90,1,IF(E92=$AP$91,2,IF(E92=$AP$92,3,IF(E92=$AP$93,4,IF(E92=$AP$94,5)))))</f>
        <v>0</v>
      </c>
      <c r="AN92" s="62" t="s">
        <v>226</v>
      </c>
      <c r="AO92" s="78" t="s">
        <v>233</v>
      </c>
      <c r="AP92" s="78" t="s">
        <v>238</v>
      </c>
      <c r="AQ92" s="78" t="s">
        <v>243</v>
      </c>
      <c r="AR92" s="78" t="s">
        <v>251</v>
      </c>
    </row>
    <row r="93" spans="2:49" ht="75" customHeight="1" x14ac:dyDescent="0.25">
      <c r="B93" s="48">
        <v>4</v>
      </c>
      <c r="C93" s="94" t="s">
        <v>247</v>
      </c>
      <c r="D93" s="94"/>
      <c r="E93" s="94"/>
      <c r="F93" s="94"/>
      <c r="G93" s="50" t="str">
        <f t="shared" si="6"/>
        <v>Утга нөхөх</v>
      </c>
      <c r="I93" s="84" t="b">
        <f>IF(E93=$AQ$90,1,IF(E93=$AQ$91,2,IF(E93=$AQ$92,3,IF(E93=$AQ$93,4,IF(E93=$AQ$94,5)))))</f>
        <v>0</v>
      </c>
      <c r="AN93" s="62" t="s">
        <v>227</v>
      </c>
      <c r="AO93" s="78" t="s">
        <v>234</v>
      </c>
      <c r="AP93" s="78" t="s">
        <v>237</v>
      </c>
      <c r="AQ93" s="78" t="s">
        <v>244</v>
      </c>
      <c r="AR93" s="78" t="s">
        <v>252</v>
      </c>
    </row>
    <row r="94" spans="2:49" ht="81.599999999999994" customHeight="1" x14ac:dyDescent="0.25">
      <c r="B94" s="48">
        <v>5</v>
      </c>
      <c r="C94" s="94" t="s">
        <v>248</v>
      </c>
      <c r="D94" s="94"/>
      <c r="E94" s="96"/>
      <c r="F94" s="96"/>
      <c r="G94" s="50" t="str">
        <f t="shared" si="6"/>
        <v>Утга нөхөх</v>
      </c>
      <c r="I94" s="84" t="b">
        <f>IF(E94=$AR$90,1,IF(E94=$AR$91,2,IF(E94=$AR$92,3,IF(E94=$AR$93,4,IF(E94=$AR$94,5)))))</f>
        <v>0</v>
      </c>
      <c r="AN94" s="62" t="s">
        <v>228</v>
      </c>
      <c r="AO94" s="78" t="s">
        <v>235</v>
      </c>
      <c r="AP94" s="78" t="s">
        <v>236</v>
      </c>
      <c r="AQ94" s="78" t="s">
        <v>245</v>
      </c>
      <c r="AR94" s="78" t="s">
        <v>253</v>
      </c>
    </row>
    <row r="95" spans="2:49" x14ac:dyDescent="0.25">
      <c r="B95" s="90" t="s">
        <v>254</v>
      </c>
      <c r="C95" s="97"/>
      <c r="D95" s="97"/>
      <c r="E95" s="97"/>
      <c r="F95" s="98"/>
      <c r="G95" s="50"/>
      <c r="I95" s="84"/>
    </row>
    <row r="96" spans="2:49" ht="78" customHeight="1" x14ac:dyDescent="0.25">
      <c r="B96" s="48">
        <v>1</v>
      </c>
      <c r="C96" s="94" t="s">
        <v>260</v>
      </c>
      <c r="D96" s="94"/>
      <c r="E96" s="94"/>
      <c r="F96" s="94"/>
      <c r="G96" s="50" t="str">
        <f t="shared" si="6"/>
        <v>Утга нөхөх</v>
      </c>
      <c r="I96" s="84" t="b">
        <f>IF(E96=$AS$96,1,IF(E96=$AS$97,2,IF(E96=$AS$98,3,IF(E96=$AS$99,4,IF(E96=$AS$100,5)))))</f>
        <v>0</v>
      </c>
      <c r="AS96" s="62" t="s">
        <v>255</v>
      </c>
      <c r="AT96" s="62" t="s">
        <v>261</v>
      </c>
      <c r="AU96" s="62" t="s">
        <v>266</v>
      </c>
      <c r="AV96" s="62" t="s">
        <v>271</v>
      </c>
      <c r="AW96" s="62" t="s">
        <v>280</v>
      </c>
    </row>
    <row r="97" spans="2:61" ht="78" customHeight="1" x14ac:dyDescent="0.25">
      <c r="B97" s="48">
        <v>2</v>
      </c>
      <c r="C97" s="94" t="s">
        <v>276</v>
      </c>
      <c r="D97" s="94"/>
      <c r="E97" s="94"/>
      <c r="F97" s="94"/>
      <c r="G97" s="50" t="str">
        <f t="shared" si="6"/>
        <v>Утга нөхөх</v>
      </c>
      <c r="I97" s="84" t="b">
        <f>IF(E97=$AT$96,1,IF(E97=$AT$97,2,IF(E97=$AT$98,3,IF(E97=$AT$99,4,IF(E97=$AT$100,5)))))</f>
        <v>0</v>
      </c>
      <c r="AS97" s="62" t="s">
        <v>256</v>
      </c>
      <c r="AT97" s="62" t="s">
        <v>262</v>
      </c>
      <c r="AU97" s="62" t="s">
        <v>267</v>
      </c>
      <c r="AV97" s="62" t="s">
        <v>272</v>
      </c>
      <c r="AW97" s="62" t="s">
        <v>281</v>
      </c>
    </row>
    <row r="98" spans="2:61" ht="97.15" customHeight="1" x14ac:dyDescent="0.25">
      <c r="B98" s="48">
        <v>3</v>
      </c>
      <c r="C98" s="94" t="s">
        <v>277</v>
      </c>
      <c r="D98" s="94"/>
      <c r="E98" s="94"/>
      <c r="F98" s="94"/>
      <c r="G98" s="50" t="str">
        <f t="shared" si="6"/>
        <v>Утга нөхөх</v>
      </c>
      <c r="I98" s="84" t="b">
        <f>IF(E98=$AU$96,1,IF(E98=$AU$97,2,IF(E98=$AU$98,3,IF(E98=$AU$99,4,IF(E98=$AU$100,5)))))</f>
        <v>0</v>
      </c>
      <c r="AS98" s="62" t="s">
        <v>257</v>
      </c>
      <c r="AT98" s="62" t="s">
        <v>263</v>
      </c>
      <c r="AU98" s="62" t="s">
        <v>268</v>
      </c>
      <c r="AV98" s="62" t="s">
        <v>273</v>
      </c>
      <c r="AW98" s="62" t="s">
        <v>282</v>
      </c>
    </row>
    <row r="99" spans="2:61" ht="62.45" customHeight="1" x14ac:dyDescent="0.25">
      <c r="B99" s="48">
        <v>4</v>
      </c>
      <c r="C99" s="94" t="s">
        <v>278</v>
      </c>
      <c r="D99" s="94"/>
      <c r="E99" s="94"/>
      <c r="F99" s="94"/>
      <c r="G99" s="50" t="str">
        <f t="shared" si="6"/>
        <v>Утга нөхөх</v>
      </c>
      <c r="I99" s="84" t="b">
        <f>IF(E99=$AV$96,1,IF(E99=$AV$97,2,IF(E99=$AV$98,3,IF(E99=$AV$99,4,IF(E99=$AV$100,5)))))</f>
        <v>0</v>
      </c>
      <c r="AS99" s="62" t="s">
        <v>258</v>
      </c>
      <c r="AT99" s="62" t="s">
        <v>264</v>
      </c>
      <c r="AU99" s="62" t="s">
        <v>269</v>
      </c>
      <c r="AV99" s="62" t="s">
        <v>274</v>
      </c>
      <c r="AW99" s="62" t="s">
        <v>283</v>
      </c>
    </row>
    <row r="100" spans="2:61" ht="78" customHeight="1" x14ac:dyDescent="0.25">
      <c r="B100" s="48">
        <v>5</v>
      </c>
      <c r="C100" s="94" t="s">
        <v>279</v>
      </c>
      <c r="D100" s="94"/>
      <c r="E100" s="94"/>
      <c r="F100" s="94"/>
      <c r="G100" s="50" t="str">
        <f t="shared" si="6"/>
        <v>Утга нөхөх</v>
      </c>
      <c r="I100" s="84" t="b">
        <f>IF(E100=$AW$96,1,IF(E100=$AW$97,2,IF(E100=$AW$98,3,IF(E100=$AW$99,4,IF(E100=$AW$100,5)))))</f>
        <v>0</v>
      </c>
      <c r="AS100" s="62" t="s">
        <v>259</v>
      </c>
      <c r="AT100" s="62" t="s">
        <v>265</v>
      </c>
      <c r="AU100" s="62" t="s">
        <v>270</v>
      </c>
      <c r="AV100" s="62" t="s">
        <v>275</v>
      </c>
      <c r="AW100" s="62" t="s">
        <v>284</v>
      </c>
    </row>
    <row r="101" spans="2:61" x14ac:dyDescent="0.25">
      <c r="B101" s="90" t="s">
        <v>454</v>
      </c>
      <c r="C101" s="91"/>
      <c r="D101" s="91"/>
      <c r="E101" s="91"/>
      <c r="F101" s="92"/>
      <c r="I101" s="84"/>
    </row>
    <row r="102" spans="2:61" ht="78.75" x14ac:dyDescent="0.25">
      <c r="B102" s="48">
        <v>1</v>
      </c>
      <c r="C102" s="94" t="s">
        <v>315</v>
      </c>
      <c r="D102" s="94"/>
      <c r="E102" s="94"/>
      <c r="F102" s="94"/>
      <c r="G102" s="50" t="str">
        <f t="shared" si="6"/>
        <v>Утга нөхөх</v>
      </c>
      <c r="I102" s="84" t="b">
        <f>IF(E102=$AX$102,1,IF(E102=$AX$103,2,IF(E102=$AX$104,3,IF(E102=$AX$105,4,IF(E102=$AX$106,5)))))</f>
        <v>0</v>
      </c>
      <c r="AX102" s="64" t="s">
        <v>285</v>
      </c>
      <c r="AY102" s="64" t="s">
        <v>290</v>
      </c>
      <c r="AZ102" s="64" t="s">
        <v>295</v>
      </c>
      <c r="BA102" s="62" t="s">
        <v>300</v>
      </c>
      <c r="BB102" s="62" t="s">
        <v>305</v>
      </c>
      <c r="BC102" s="62" t="s">
        <v>310</v>
      </c>
      <c r="BD102" s="62" t="s">
        <v>326</v>
      </c>
      <c r="BE102" s="62" t="s">
        <v>332</v>
      </c>
      <c r="BF102" s="62" t="s">
        <v>337</v>
      </c>
      <c r="BG102" s="62" t="s">
        <v>342</v>
      </c>
      <c r="BH102" s="62" t="s">
        <v>347</v>
      </c>
      <c r="BI102" s="62" t="s">
        <v>352</v>
      </c>
    </row>
    <row r="103" spans="2:61" ht="45" customHeight="1" x14ac:dyDescent="0.25">
      <c r="B103" s="48">
        <v>2</v>
      </c>
      <c r="C103" s="94" t="s">
        <v>316</v>
      </c>
      <c r="D103" s="94"/>
      <c r="E103" s="94"/>
      <c r="F103" s="94"/>
      <c r="G103" s="50"/>
      <c r="I103" s="84" t="b">
        <f>IF(E103=$AY$102,1,IF(E103=$AY$103,2,IF(E103=$AY$104,3,IF(E103=$AY$105,4,IF(E103=$AY$106,5)))))</f>
        <v>0</v>
      </c>
      <c r="AX103" s="64" t="s">
        <v>286</v>
      </c>
      <c r="AY103" s="64" t="s">
        <v>291</v>
      </c>
      <c r="AZ103" s="64" t="s">
        <v>296</v>
      </c>
      <c r="BA103" s="62" t="s">
        <v>301</v>
      </c>
      <c r="BB103" s="62" t="s">
        <v>306</v>
      </c>
      <c r="BC103" s="62" t="s">
        <v>311</v>
      </c>
      <c r="BD103" s="62" t="s">
        <v>327</v>
      </c>
      <c r="BE103" s="62" t="s">
        <v>333</v>
      </c>
      <c r="BF103" s="62" t="s">
        <v>338</v>
      </c>
      <c r="BG103" s="62" t="s">
        <v>343</v>
      </c>
      <c r="BH103" s="62" t="s">
        <v>348</v>
      </c>
      <c r="BI103" s="62" t="s">
        <v>353</v>
      </c>
    </row>
    <row r="104" spans="2:61" ht="60.6" customHeight="1" x14ac:dyDescent="0.25">
      <c r="B104" s="48">
        <v>3</v>
      </c>
      <c r="C104" s="94" t="s">
        <v>317</v>
      </c>
      <c r="D104" s="94"/>
      <c r="E104" s="94"/>
      <c r="F104" s="94"/>
      <c r="G104" s="50" t="str">
        <f t="shared" si="6"/>
        <v>Утга нөхөх</v>
      </c>
      <c r="I104" s="84" t="b">
        <f>IF(E104=$AZ$102,1,IF(E104=$AZ$103,2,IF(E104=$AZ$104,3,IF(E104=$AZ$105,4,IF(E104=$AZ$106,5)))))</f>
        <v>0</v>
      </c>
      <c r="AX104" s="64" t="s">
        <v>287</v>
      </c>
      <c r="AY104" s="64" t="s">
        <v>292</v>
      </c>
      <c r="AZ104" s="64" t="s">
        <v>297</v>
      </c>
      <c r="BA104" s="62" t="s">
        <v>302</v>
      </c>
      <c r="BB104" s="62" t="s">
        <v>309</v>
      </c>
      <c r="BC104" s="62" t="s">
        <v>312</v>
      </c>
      <c r="BD104" s="62" t="s">
        <v>328</v>
      </c>
      <c r="BE104" s="62" t="s">
        <v>334</v>
      </c>
      <c r="BF104" s="62" t="s">
        <v>339</v>
      </c>
      <c r="BG104" s="62" t="s">
        <v>344</v>
      </c>
      <c r="BH104" s="62" t="s">
        <v>349</v>
      </c>
      <c r="BI104" s="62" t="s">
        <v>354</v>
      </c>
    </row>
    <row r="105" spans="2:61" ht="91.9" customHeight="1" x14ac:dyDescent="0.25">
      <c r="B105" s="48">
        <v>4</v>
      </c>
      <c r="C105" s="94" t="s">
        <v>318</v>
      </c>
      <c r="D105" s="94"/>
      <c r="E105" s="94"/>
      <c r="F105" s="94"/>
      <c r="G105" s="50" t="str">
        <f t="shared" si="6"/>
        <v>Утга нөхөх</v>
      </c>
      <c r="I105" s="84" t="b">
        <f>IF(E105=$BA$102,1,IF(E105=$BA$103,2,IF(E105=$BA$104,3,IF(E105=$BA$105,4,IF(E105=$BA$106,5)))))</f>
        <v>0</v>
      </c>
      <c r="AX105" s="64" t="s">
        <v>288</v>
      </c>
      <c r="AY105" s="64" t="s">
        <v>293</v>
      </c>
      <c r="AZ105" s="64" t="s">
        <v>298</v>
      </c>
      <c r="BA105" s="62" t="s">
        <v>303</v>
      </c>
      <c r="BB105" s="62" t="s">
        <v>307</v>
      </c>
      <c r="BC105" s="62" t="s">
        <v>313</v>
      </c>
      <c r="BD105" s="62" t="s">
        <v>329</v>
      </c>
      <c r="BE105" s="62" t="s">
        <v>335</v>
      </c>
      <c r="BF105" s="62" t="s">
        <v>340</v>
      </c>
      <c r="BG105" s="62" t="s">
        <v>345</v>
      </c>
      <c r="BH105" s="62" t="s">
        <v>350</v>
      </c>
      <c r="BI105" s="62" t="s">
        <v>355</v>
      </c>
    </row>
    <row r="106" spans="2:61" ht="62.45" customHeight="1" x14ac:dyDescent="0.25">
      <c r="B106" s="48">
        <v>5</v>
      </c>
      <c r="C106" s="94" t="s">
        <v>319</v>
      </c>
      <c r="D106" s="94"/>
      <c r="E106" s="94"/>
      <c r="F106" s="94"/>
      <c r="G106" s="50" t="str">
        <f t="shared" si="6"/>
        <v>Утга нөхөх</v>
      </c>
      <c r="I106" s="84" t="b">
        <f>IF(E106=$BB$102,1,IF(E106=$BB$103,2,IF(E106=$BB$104,3,IF(E106=$BB$105,4,IF(E106=$BB$106,5)))))</f>
        <v>0</v>
      </c>
      <c r="AX106" s="64" t="s">
        <v>289</v>
      </c>
      <c r="AY106" s="64" t="s">
        <v>294</v>
      </c>
      <c r="AZ106" s="64" t="s">
        <v>299</v>
      </c>
      <c r="BA106" s="62" t="s">
        <v>304</v>
      </c>
      <c r="BB106" s="62" t="s">
        <v>308</v>
      </c>
      <c r="BC106" s="62" t="s">
        <v>314</v>
      </c>
      <c r="BD106" s="62" t="s">
        <v>330</v>
      </c>
      <c r="BE106" s="62" t="s">
        <v>336</v>
      </c>
      <c r="BF106" s="62" t="s">
        <v>341</v>
      </c>
      <c r="BG106" s="62" t="s">
        <v>346</v>
      </c>
      <c r="BH106" s="62" t="s">
        <v>351</v>
      </c>
      <c r="BI106" s="62" t="s">
        <v>356</v>
      </c>
    </row>
    <row r="107" spans="2:61" ht="78.599999999999994" customHeight="1" x14ac:dyDescent="0.25">
      <c r="B107" s="48">
        <v>6</v>
      </c>
      <c r="C107" s="94" t="s">
        <v>320</v>
      </c>
      <c r="D107" s="94"/>
      <c r="E107" s="94"/>
      <c r="F107" s="94"/>
      <c r="G107" s="50" t="str">
        <f t="shared" si="6"/>
        <v>Утга нөхөх</v>
      </c>
      <c r="I107" s="84" t="b">
        <f>IF(E107=$BC$102,1,IF(E107=$BC$103,2,IF(E107=$BC$104,3,IF(E107=$BC$105,4,IF(E107=$BC$106,5)))))</f>
        <v>0</v>
      </c>
    </row>
    <row r="108" spans="2:61" ht="33" customHeight="1" x14ac:dyDescent="0.25">
      <c r="B108" s="48">
        <v>7</v>
      </c>
      <c r="C108" s="94" t="s">
        <v>321</v>
      </c>
      <c r="D108" s="94"/>
      <c r="E108" s="94"/>
      <c r="F108" s="94"/>
      <c r="G108" s="50" t="str">
        <f t="shared" si="6"/>
        <v>Утга нөхөх</v>
      </c>
      <c r="I108" s="84" t="b">
        <f>IF(E108=$BD$102,1,IF(E108=$BD$103,2,IF(E108=$BD$104,3,IF(E108=$BD$105,4,IF(E108=$BD$106,5)))))</f>
        <v>0</v>
      </c>
    </row>
    <row r="109" spans="2:61" ht="58.15" customHeight="1" x14ac:dyDescent="0.25">
      <c r="B109" s="48">
        <v>8</v>
      </c>
      <c r="C109" s="94" t="s">
        <v>331</v>
      </c>
      <c r="D109" s="94"/>
      <c r="E109" s="94"/>
      <c r="F109" s="94"/>
      <c r="G109" s="50" t="str">
        <f t="shared" si="6"/>
        <v>Утга нөхөх</v>
      </c>
      <c r="I109" s="84" t="b">
        <f>IF(E109=$BE$102,1,IF(E109=$BE$103,2,IF(E109=$BE$104,3,IF(E109=$BE$105,4,IF(E109=$BE$106,5)))))</f>
        <v>0</v>
      </c>
    </row>
    <row r="110" spans="2:61" ht="45" customHeight="1" x14ac:dyDescent="0.25">
      <c r="B110" s="48">
        <v>9</v>
      </c>
      <c r="C110" s="94" t="s">
        <v>322</v>
      </c>
      <c r="D110" s="94"/>
      <c r="E110" s="94"/>
      <c r="F110" s="94"/>
      <c r="G110" s="50" t="str">
        <f t="shared" si="6"/>
        <v>Утга нөхөх</v>
      </c>
      <c r="I110" s="84" t="b">
        <f>IF(E110=$BF$102,1,IF(E110=$BF$103,2,IF(E110=$BF$104,3,IF(E110=$BF$105,4,IF(E110=$BF$106,5)))))</f>
        <v>0</v>
      </c>
    </row>
    <row r="111" spans="2:61" ht="51" customHeight="1" x14ac:dyDescent="0.25">
      <c r="B111" s="48">
        <v>10</v>
      </c>
      <c r="C111" s="94" t="s">
        <v>323</v>
      </c>
      <c r="D111" s="94"/>
      <c r="E111" s="94"/>
      <c r="F111" s="94"/>
      <c r="G111" s="50" t="str">
        <f t="shared" si="6"/>
        <v>Утга нөхөх</v>
      </c>
      <c r="I111" s="84" t="b">
        <f>IF(E111=$BG$102,1,IF(E111=$BG$103,2,IF(E111=$BG$104,3,IF(E111=$BG$105,4,IF(E111=$BG$106,5)))))</f>
        <v>0</v>
      </c>
    </row>
    <row r="112" spans="2:61" ht="63" customHeight="1" x14ac:dyDescent="0.25">
      <c r="B112" s="48">
        <v>11</v>
      </c>
      <c r="C112" s="94" t="s">
        <v>324</v>
      </c>
      <c r="D112" s="94"/>
      <c r="E112" s="94"/>
      <c r="F112" s="94"/>
      <c r="G112" s="50" t="str">
        <f t="shared" si="6"/>
        <v>Утга нөхөх</v>
      </c>
      <c r="I112" s="84" t="b">
        <f>IF(E112=$BH$102,1,IF(E112=$BH$103,2,IF(E112=$BH$104,3,IF(E112=$BH$105,4,IF(E112=$BH$106,5)))))</f>
        <v>0</v>
      </c>
    </row>
    <row r="113" spans="2:9" ht="75" customHeight="1" x14ac:dyDescent="0.25">
      <c r="B113" s="48">
        <v>12</v>
      </c>
      <c r="C113" s="94" t="s">
        <v>325</v>
      </c>
      <c r="D113" s="94"/>
      <c r="E113" s="94"/>
      <c r="F113" s="94"/>
      <c r="G113" s="50" t="str">
        <f t="shared" si="6"/>
        <v>Утга нөхөх</v>
      </c>
      <c r="I113" s="84" t="b">
        <f>IF(E113=$BI$102,1,IF(E113=$BI$103,2,IF(E113=$BI$104,3,IF(E113=$BI$105,4,IF(E113=$BI$106,5)))))</f>
        <v>0</v>
      </c>
    </row>
    <row r="114" spans="2:9" x14ac:dyDescent="0.25">
      <c r="B114" s="79"/>
      <c r="C114" s="93"/>
      <c r="D114" s="93"/>
      <c r="E114" s="89"/>
      <c r="F114" s="89"/>
      <c r="G114" s="50"/>
    </row>
    <row r="115" spans="2:9" x14ac:dyDescent="0.25">
      <c r="B115" s="79"/>
      <c r="C115" s="95" t="s">
        <v>377</v>
      </c>
      <c r="D115" s="95"/>
      <c r="E115" s="89"/>
      <c r="F115" s="89"/>
      <c r="G115" s="50"/>
    </row>
    <row r="116" spans="2:9" x14ac:dyDescent="0.25">
      <c r="B116" s="79"/>
      <c r="C116" s="95"/>
      <c r="D116" s="95"/>
      <c r="E116" s="89"/>
      <c r="F116" s="89"/>
      <c r="G116" s="50"/>
    </row>
    <row r="117" spans="2:9" x14ac:dyDescent="0.25">
      <c r="B117" s="79"/>
      <c r="C117" s="93"/>
      <c r="D117" s="93"/>
      <c r="E117" s="89"/>
      <c r="F117" s="89"/>
      <c r="G117" s="50"/>
    </row>
    <row r="118" spans="2:9" ht="68.45" customHeight="1" x14ac:dyDescent="0.25">
      <c r="B118" s="79"/>
      <c r="C118" s="93"/>
      <c r="D118" s="93"/>
      <c r="E118" s="89"/>
      <c r="F118" s="89"/>
      <c r="G118" s="50"/>
    </row>
    <row r="119" spans="2:9" x14ac:dyDescent="0.25">
      <c r="B119" s="79"/>
      <c r="C119" s="93"/>
      <c r="D119" s="93"/>
      <c r="E119" s="89"/>
      <c r="F119" s="89"/>
      <c r="G119" s="50"/>
    </row>
    <row r="120" spans="2:9" x14ac:dyDescent="0.25">
      <c r="B120" s="79"/>
      <c r="C120" s="93"/>
      <c r="D120" s="93"/>
      <c r="E120" s="89"/>
      <c r="F120" s="89"/>
      <c r="G120" s="50"/>
    </row>
    <row r="121" spans="2:9" x14ac:dyDescent="0.25">
      <c r="B121" s="79"/>
      <c r="C121" s="93"/>
      <c r="D121" s="93"/>
      <c r="E121" s="89"/>
      <c r="F121" s="89"/>
      <c r="G121" s="50"/>
    </row>
    <row r="122" spans="2:9" x14ac:dyDescent="0.25">
      <c r="B122" s="79"/>
      <c r="C122" s="79"/>
      <c r="D122" s="79"/>
      <c r="E122" s="80"/>
      <c r="F122" s="80"/>
    </row>
  </sheetData>
  <protectedRanges>
    <protectedRange algorithmName="SHA-512" hashValue="/4ZE/kkiOuP2Fcm3yPCZQd6a4M65xIHs1cftSfzoqHMg0C7t3tRvRLriXaz3Bs+ve6yNKemjcfqiUt74yeYGIw==" saltValue="8MggdwSjgVCYzsVuFi37Lg==" spinCount="100000" sqref="E16:E18" name="Range1"/>
  </protectedRanges>
  <mergeCells count="184">
    <mergeCell ref="E53:F53"/>
    <mergeCell ref="E54:F54"/>
    <mergeCell ref="E50:F50"/>
    <mergeCell ref="B4:E4"/>
    <mergeCell ref="C5:D5"/>
    <mergeCell ref="C6:D6"/>
    <mergeCell ref="C7:D7"/>
    <mergeCell ref="C8:D8"/>
    <mergeCell ref="C9:D9"/>
    <mergeCell ref="C10:D10"/>
    <mergeCell ref="C11:D11"/>
    <mergeCell ref="C51:D51"/>
    <mergeCell ref="C50:D50"/>
    <mergeCell ref="E48:F48"/>
    <mergeCell ref="E49:F49"/>
    <mergeCell ref="E51:F51"/>
    <mergeCell ref="C29:D29"/>
    <mergeCell ref="C30:D30"/>
    <mergeCell ref="C3:F3"/>
    <mergeCell ref="E71:F71"/>
    <mergeCell ref="E72:F72"/>
    <mergeCell ref="E73:F73"/>
    <mergeCell ref="B13:E13"/>
    <mergeCell ref="B15:E15"/>
    <mergeCell ref="B19:E19"/>
    <mergeCell ref="B20:E20"/>
    <mergeCell ref="B32:E32"/>
    <mergeCell ref="B35:E35"/>
    <mergeCell ref="B44:F44"/>
    <mergeCell ref="C36:D36"/>
    <mergeCell ref="C37:D37"/>
    <mergeCell ref="C38:D38"/>
    <mergeCell ref="C39:D39"/>
    <mergeCell ref="C40:D40"/>
    <mergeCell ref="C41:D41"/>
    <mergeCell ref="C21:D21"/>
    <mergeCell ref="C25:D25"/>
    <mergeCell ref="C31:D31"/>
    <mergeCell ref="C33:D33"/>
    <mergeCell ref="E55:F55"/>
    <mergeCell ref="C22:D22"/>
    <mergeCell ref="C28:D28"/>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59:D59"/>
    <mergeCell ref="E59:F59"/>
    <mergeCell ref="E60:F60"/>
    <mergeCell ref="C60:D60"/>
    <mergeCell ref="C61:D61"/>
    <mergeCell ref="C62:D62"/>
    <mergeCell ref="E61:F61"/>
    <mergeCell ref="E62:F62"/>
    <mergeCell ref="C14:D14"/>
    <mergeCell ref="C16:D16"/>
    <mergeCell ref="C17:D17"/>
    <mergeCell ref="C18:D18"/>
    <mergeCell ref="C47:D47"/>
    <mergeCell ref="C48:D48"/>
    <mergeCell ref="C49:D49"/>
    <mergeCell ref="C34:D34"/>
    <mergeCell ref="B45:D45"/>
    <mergeCell ref="B26:E26"/>
    <mergeCell ref="E47:F47"/>
    <mergeCell ref="B46:F46"/>
    <mergeCell ref="E45:F45"/>
    <mergeCell ref="C56:D56"/>
    <mergeCell ref="C55:D55"/>
    <mergeCell ref="E57:F57"/>
    <mergeCell ref="E58:F58"/>
    <mergeCell ref="C52:D52"/>
    <mergeCell ref="C53:D53"/>
    <mergeCell ref="C54:D54"/>
    <mergeCell ref="E56:F56"/>
    <mergeCell ref="E52:F52"/>
    <mergeCell ref="C27:D27"/>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113:D113"/>
    <mergeCell ref="C114:D114"/>
    <mergeCell ref="C115:D115"/>
    <mergeCell ref="C116:D116"/>
    <mergeCell ref="C117:D117"/>
    <mergeCell ref="C108:D108"/>
    <mergeCell ref="C109:D109"/>
    <mergeCell ref="C110:D110"/>
    <mergeCell ref="C111:D111"/>
    <mergeCell ref="C112:D112"/>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s>
  <dataValidations count="64">
    <dataValidation type="list" allowBlank="1" showInputMessage="1" showErrorMessage="1" sqref="E47" xr:uid="{00000000-0002-0000-0100-000000000000}">
      <formula1>$H$46:$H$50</formula1>
    </dataValidation>
    <dataValidation type="list" allowBlank="1" showInputMessage="1" showErrorMessage="1" sqref="E48:F48" xr:uid="{00000000-0002-0000-0100-000001000000}">
      <formula1>$H$51:$H$55</formula1>
    </dataValidation>
    <dataValidation type="list" allowBlank="1" showInputMessage="1" showErrorMessage="1" sqref="E49:F49" xr:uid="{00000000-0002-0000-0100-000002000000}">
      <formula1>$H$56:$H$64</formula1>
    </dataValidation>
    <dataValidation type="list" allowBlank="1" showInputMessage="1" showErrorMessage="1" sqref="E50:F50" xr:uid="{00000000-0002-0000-0100-000003000000}">
      <formula1>$H$65:$H$69</formula1>
    </dataValidation>
    <dataValidation type="list" allowBlank="1" showInputMessage="1" showErrorMessage="1" sqref="E51:F51" xr:uid="{00000000-0002-0000-0100-000004000000}">
      <formula1>$H$70:$H$74</formula1>
    </dataValidation>
    <dataValidation type="list" allowBlank="1" showInputMessage="1" showErrorMessage="1" sqref="E64:F64" xr:uid="{00000000-0002-0000-0100-000005000000}">
      <formula1>$J$64:$J$68</formula1>
    </dataValidation>
    <dataValidation type="list" allowBlank="1" showInputMessage="1" showErrorMessage="1" sqref="E65:F65" xr:uid="{00000000-0002-0000-0100-000006000000}">
      <formula1>$K$65:$K$69</formula1>
    </dataValidation>
    <dataValidation type="list" allowBlank="1" showInputMessage="1" showErrorMessage="1" sqref="E66:F66" xr:uid="{00000000-0002-0000-0100-000007000000}">
      <formula1>$L$64:$L$69</formula1>
    </dataValidation>
    <dataValidation type="list" allowBlank="1" showInputMessage="1" showErrorMessage="1" sqref="E52:F52" xr:uid="{00000000-0002-0000-0100-000008000000}">
      <formula1>$W$47:$W$51</formula1>
    </dataValidation>
    <dataValidation type="list" allowBlank="1" showInputMessage="1" showErrorMessage="1" sqref="E68:F68" xr:uid="{00000000-0002-0000-0100-000009000000}">
      <formula1>$N$67:$N$71</formula1>
    </dataValidation>
    <dataValidation type="list" allowBlank="1" showInputMessage="1" showErrorMessage="1" sqref="E67:F67" xr:uid="{00000000-0002-0000-0100-00000A000000}">
      <formula1>$M$64:$M$68</formula1>
    </dataValidation>
    <dataValidation type="list" allowBlank="1" showInputMessage="1" showErrorMessage="1" sqref="E69:F69" xr:uid="{00000000-0002-0000-0100-00000B000000}">
      <formula1>$O$64:$O$68</formula1>
    </dataValidation>
    <dataValidation type="list" allowBlank="1" showInputMessage="1" showErrorMessage="1" sqref="E70:F70" xr:uid="{00000000-0002-0000-0100-00000C000000}">
      <formula1>$P$64:$P$68</formula1>
    </dataValidation>
    <dataValidation type="list" allowBlank="1" showInputMessage="1" showErrorMessage="1" sqref="E71:F71" xr:uid="{00000000-0002-0000-0100-00000D000000}">
      <formula1>$Q$64:$Q$68</formula1>
    </dataValidation>
    <dataValidation type="list" allowBlank="1" showInputMessage="1" showErrorMessage="1" sqref="E72:F72" xr:uid="{00000000-0002-0000-0100-00000E000000}">
      <formula1>$R$64:$R$68</formula1>
    </dataValidation>
    <dataValidation type="list" allowBlank="1" showInputMessage="1" showErrorMessage="1" sqref="E73:F73" xr:uid="{00000000-0002-0000-0100-00000F000000}">
      <formula1>$S$64:$S$68</formula1>
    </dataValidation>
    <dataValidation type="list" allowBlank="1" showInputMessage="1" showErrorMessage="1" sqref="E74:F74" xr:uid="{00000000-0002-0000-0100-000010000000}">
      <formula1>$T$64:$T$68</formula1>
    </dataValidation>
    <dataValidation type="list" allowBlank="1" showInputMessage="1" showErrorMessage="1" sqref="E76:F76" xr:uid="{00000000-0002-0000-0100-000011000000}">
      <formula1>$U$76:$U$80</formula1>
    </dataValidation>
    <dataValidation type="list" allowBlank="1" showInputMessage="1" showErrorMessage="1" sqref="E77:F77" xr:uid="{00000000-0002-0000-0100-000012000000}">
      <formula1>$V$76:$V$80</formula1>
    </dataValidation>
    <dataValidation type="list" allowBlank="1" showInputMessage="1" showErrorMessage="1" sqref="E53:F53" xr:uid="{00000000-0002-0000-0100-000013000000}">
      <formula1>$X$47:$X$51</formula1>
    </dataValidation>
    <dataValidation type="list" allowBlank="1" showInputMessage="1" showErrorMessage="1" sqref="E54:F54" xr:uid="{00000000-0002-0000-0100-000014000000}">
      <formula1>$Y$47:$Y$51</formula1>
    </dataValidation>
    <dataValidation type="list" allowBlank="1" showInputMessage="1" showErrorMessage="1" sqref="E55:F55" xr:uid="{00000000-0002-0000-0100-000015000000}">
      <formula1>$Z$47:$Z$51</formula1>
    </dataValidation>
    <dataValidation type="list" allowBlank="1" showInputMessage="1" showErrorMessage="1" sqref="E56:F56" xr:uid="{00000000-0002-0000-0100-000016000000}">
      <formula1>$AA$47:$AA$51</formula1>
    </dataValidation>
    <dataValidation type="list" allowBlank="1" showInputMessage="1" showErrorMessage="1" sqref="E57:F57" xr:uid="{00000000-0002-0000-0100-000017000000}">
      <formula1>$AB$47:$AB$51</formula1>
    </dataValidation>
    <dataValidation type="list" allowBlank="1" showInputMessage="1" showErrorMessage="1" sqref="E58:F58" xr:uid="{00000000-0002-0000-0100-000018000000}">
      <formula1>$AC$47:$AC$51</formula1>
    </dataValidation>
    <dataValidation type="list" allowBlank="1" showInputMessage="1" showErrorMessage="1" sqref="E78:F78" xr:uid="{00000000-0002-0000-0100-000019000000}">
      <formula1>$AD$78:$AD$82</formula1>
    </dataValidation>
    <dataValidation type="list" allowBlank="1" showInputMessage="1" showErrorMessage="1" sqref="E79:F79" xr:uid="{00000000-0002-0000-0100-00001A000000}">
      <formula1>$AE$79:$AE$83</formula1>
    </dataValidation>
    <dataValidation type="list" allowBlank="1" showInputMessage="1" showErrorMessage="1" sqref="E80:F80" xr:uid="{00000000-0002-0000-0100-00001B000000}">
      <formula1>$AF$79:$AF$83</formula1>
    </dataValidation>
    <dataValidation type="list" allowBlank="1" showInputMessage="1" showErrorMessage="1" sqref="E81:F81" xr:uid="{00000000-0002-0000-0100-00001C000000}">
      <formula1>$AG$79:$AG$83</formula1>
    </dataValidation>
    <dataValidation type="list" allowBlank="1" showInputMessage="1" showErrorMessage="1" sqref="E82:F82" xr:uid="{00000000-0002-0000-0100-00001D000000}">
      <formula1>$AH$79:$AH$83</formula1>
    </dataValidation>
    <dataValidation type="list" allowBlank="1" showInputMessage="1" showErrorMessage="1" sqref="E84:F84" xr:uid="{00000000-0002-0000-0100-00001E000000}">
      <formula1>$AI$84:$AI$88</formula1>
    </dataValidation>
    <dataValidation type="list" allowBlank="1" showInputMessage="1" showErrorMessage="1" sqref="E85:F85" xr:uid="{00000000-0002-0000-0100-00001F000000}">
      <formula1>$AJ$84:$AJ$88</formula1>
    </dataValidation>
    <dataValidation type="list" allowBlank="1" showInputMessage="1" showErrorMessage="1" sqref="E86:F86" xr:uid="{00000000-0002-0000-0100-000020000000}">
      <formula1>$AK$84:$AK$88</formula1>
    </dataValidation>
    <dataValidation type="list" allowBlank="1" showInputMessage="1" showErrorMessage="1" sqref="E87:F87" xr:uid="{00000000-0002-0000-0100-000021000000}">
      <formula1>$AL$84:$AL$88</formula1>
    </dataValidation>
    <dataValidation type="list" allowBlank="1" showInputMessage="1" showErrorMessage="1" sqref="E88:F88" xr:uid="{00000000-0002-0000-0100-000022000000}">
      <formula1>$AM$84:$AM$88</formula1>
    </dataValidation>
    <dataValidation type="list" allowBlank="1" showInputMessage="1" showErrorMessage="1" sqref="E90:F90" xr:uid="{00000000-0002-0000-0100-000023000000}">
      <formula1>$AN$90:$AN$94</formula1>
    </dataValidation>
    <dataValidation type="list" allowBlank="1" showInputMessage="1" showErrorMessage="1" sqref="E91:F91" xr:uid="{00000000-0002-0000-0100-000024000000}">
      <formula1>$AO$90:$AO$94</formula1>
    </dataValidation>
    <dataValidation type="list" allowBlank="1" showInputMessage="1" showErrorMessage="1" sqref="E92:F92" xr:uid="{00000000-0002-0000-0100-000025000000}">
      <formula1>$AP$90:$AP$94</formula1>
    </dataValidation>
    <dataValidation type="list" allowBlank="1" showInputMessage="1" showErrorMessage="1" sqref="E93:F93" xr:uid="{00000000-0002-0000-0100-000026000000}">
      <formula1>$AQ$90:$AQ$94</formula1>
    </dataValidation>
    <dataValidation type="list" allowBlank="1" showInputMessage="1" showErrorMessage="1" sqref="E94:F94" xr:uid="{00000000-0002-0000-0100-000027000000}">
      <formula1>$AR$90:$AR$94</formula1>
    </dataValidation>
    <dataValidation type="list" allowBlank="1" showInputMessage="1" showErrorMessage="1" sqref="E96:F96" xr:uid="{00000000-0002-0000-0100-000028000000}">
      <formula1>$AS$96:$AS$100</formula1>
    </dataValidation>
    <dataValidation type="list" allowBlank="1" showInputMessage="1" showErrorMessage="1" sqref="E97:F97" xr:uid="{00000000-0002-0000-0100-000029000000}">
      <formula1>$AT$96:$AT$100</formula1>
    </dataValidation>
    <dataValidation type="list" allowBlank="1" showInputMessage="1" showErrorMessage="1" sqref="E98:F98" xr:uid="{00000000-0002-0000-0100-00002A000000}">
      <formula1>$AU$96:$AU$100</formula1>
    </dataValidation>
    <dataValidation type="list" allowBlank="1" showInputMessage="1" showErrorMessage="1" sqref="E99:F99" xr:uid="{00000000-0002-0000-0100-00002B000000}">
      <formula1>$AV$96:$AV$100</formula1>
    </dataValidation>
    <dataValidation type="list" allowBlank="1" showInputMessage="1" showErrorMessage="1" sqref="E100:F100" xr:uid="{00000000-0002-0000-0100-00002C000000}">
      <formula1>$AW$96:$AW$100</formula1>
    </dataValidation>
    <dataValidation type="list" allowBlank="1" showInputMessage="1" showErrorMessage="1" sqref="E102:F102" xr:uid="{00000000-0002-0000-0100-00002D000000}">
      <formula1>$AX$102:$AX$106</formula1>
    </dataValidation>
    <dataValidation type="list" allowBlank="1" showInputMessage="1" showErrorMessage="1" sqref="E103:F103" xr:uid="{00000000-0002-0000-0100-00002E000000}">
      <formula1>$AY$102:$AY$106</formula1>
    </dataValidation>
    <dataValidation type="list" allowBlank="1" showInputMessage="1" showErrorMessage="1" sqref="E104:F104" xr:uid="{00000000-0002-0000-0100-00002F000000}">
      <formula1>$AZ$102:$AZ$106</formula1>
    </dataValidation>
    <dataValidation type="list" allowBlank="1" showInputMessage="1" showErrorMessage="1" sqref="E105:F105" xr:uid="{00000000-0002-0000-0100-000030000000}">
      <formula1>$BA$102:$BA$106</formula1>
    </dataValidation>
    <dataValidation type="list" allowBlank="1" showInputMessage="1" showErrorMessage="1" sqref="E106:F106" xr:uid="{00000000-0002-0000-0100-000031000000}">
      <formula1>$BB$102:$BB$106</formula1>
    </dataValidation>
    <dataValidation type="list" allowBlank="1" showInputMessage="1" showErrorMessage="1" sqref="E107:F107" xr:uid="{00000000-0002-0000-0100-000032000000}">
      <formula1>$BC$102:$BC$106</formula1>
    </dataValidation>
    <dataValidation type="list" allowBlank="1" showInputMessage="1" showErrorMessage="1" sqref="E108:F108" xr:uid="{00000000-0002-0000-0100-000033000000}">
      <formula1>$BD$102:$BD$106</formula1>
    </dataValidation>
    <dataValidation type="list" allowBlank="1" showInputMessage="1" showErrorMessage="1" sqref="E109:F109" xr:uid="{00000000-0002-0000-0100-000034000000}">
      <formula1>$BE$102:$BE$106</formula1>
    </dataValidation>
    <dataValidation type="list" allowBlank="1" showInputMessage="1" showErrorMessage="1" sqref="E110:F110" xr:uid="{00000000-0002-0000-0100-000035000000}">
      <formula1>$BF$102:$BF$106</formula1>
    </dataValidation>
    <dataValidation type="list" allowBlank="1" showInputMessage="1" showErrorMessage="1" sqref="E111:F111" xr:uid="{00000000-0002-0000-0100-000036000000}">
      <formula1>$BG$102:$BG$106</formula1>
    </dataValidation>
    <dataValidation type="list" allowBlank="1" showInputMessage="1" showErrorMessage="1" sqref="E112:F112" xr:uid="{00000000-0002-0000-0100-000037000000}">
      <formula1>$BH$102:$BH$106</formula1>
    </dataValidation>
    <dataValidation type="list" allowBlank="1" showInputMessage="1" showErrorMessage="1" sqref="E113:F113" xr:uid="{00000000-0002-0000-0100-000038000000}">
      <formula1>$BI$102:$BI$106</formula1>
    </dataValidation>
    <dataValidation type="list" allowBlank="1" showInputMessage="1" showErrorMessage="1" sqref="E17" xr:uid="{00000000-0002-0000-0100-000039000000}">
      <formula1>$BJ$16:$BJ$20</formula1>
    </dataValidation>
    <dataValidation type="list" allowBlank="1" showInputMessage="1" showErrorMessage="1" sqref="E18" xr:uid="{00000000-0002-0000-0100-00003A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9:F59" xr:uid="{00000000-0002-0000-0100-00003C000000}">
      <formula1>$BL$59:$BL$63</formula1>
    </dataValidation>
    <dataValidation type="list" allowBlank="1" showInputMessage="1" showErrorMessage="1" sqref="E60:F60" xr:uid="{00000000-0002-0000-0100-00003D000000}">
      <formula1>$BM$60:$BM$63</formula1>
    </dataValidation>
    <dataValidation type="list" allowBlank="1" showInputMessage="1" showErrorMessage="1" sqref="E61:F61" xr:uid="{00000000-0002-0000-0100-00003E000000}">
      <formula1>$BN$61:$BN$62</formula1>
    </dataValidation>
    <dataValidation type="list" allowBlank="1" showInputMessage="1" showErrorMessage="1" sqref="E62:F62" xr:uid="{00000000-0002-0000-0100-00003F000000}">
      <formula1>$BO$61:$BO$62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Q33" sqref="Q33:S39"/>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94" t="s">
        <v>365</v>
      </c>
      <c r="C5" s="194"/>
      <c r="D5" s="3" t="s">
        <v>378</v>
      </c>
      <c r="E5" s="3" t="s">
        <v>379</v>
      </c>
      <c r="F5" s="173" t="s">
        <v>388</v>
      </c>
      <c r="G5" s="173"/>
      <c r="H5" s="173" t="s">
        <v>379</v>
      </c>
      <c r="I5" s="173"/>
      <c r="J5" s="25"/>
    </row>
    <row r="6" spans="1:22" x14ac:dyDescent="0.25">
      <c r="A6" s="195" t="s">
        <v>357</v>
      </c>
      <c r="B6" s="196"/>
      <c r="C6" s="197"/>
      <c r="D6" s="23">
        <f>F7</f>
        <v>0</v>
      </c>
      <c r="E6" s="24">
        <v>0.15</v>
      </c>
      <c r="F6" s="17"/>
      <c r="G6" s="17"/>
      <c r="H6" s="174">
        <v>0.4</v>
      </c>
      <c r="I6" s="174"/>
      <c r="J6" s="26"/>
      <c r="K6" s="181" t="s">
        <v>389</v>
      </c>
      <c r="L6" s="181"/>
      <c r="M6" s="181"/>
    </row>
    <row r="7" spans="1:22" ht="13.9" customHeight="1" x14ac:dyDescent="0.25">
      <c r="A7" s="7">
        <v>1</v>
      </c>
      <c r="B7" s="191" t="s">
        <v>358</v>
      </c>
      <c r="C7" s="192"/>
      <c r="D7" s="3" t="b">
        <f>Асуулга!I16</f>
        <v>0</v>
      </c>
      <c r="E7" s="21">
        <v>0.6</v>
      </c>
      <c r="F7" s="160">
        <f>SUMPRODUCT(D7:D9,E7:E9)/SUM(E7:E9)</f>
        <v>0</v>
      </c>
      <c r="G7" s="178" t="b">
        <f>IF(F7=$L$12,"Very High", IF(F7&gt;=$L$11,"High",IF(F7&gt;=$L$10, "Medium",IF(F7&gt;=$L$9, "Low",IF(F7&gt;=$L$8, "Very low",FALSE)))))</f>
        <v>0</v>
      </c>
      <c r="H7" s="174"/>
      <c r="I7" s="174"/>
      <c r="J7" s="26"/>
      <c r="K7" s="28" t="s">
        <v>390</v>
      </c>
      <c r="L7" s="28" t="s">
        <v>391</v>
      </c>
      <c r="M7" s="28" t="s">
        <v>392</v>
      </c>
    </row>
    <row r="8" spans="1:22" ht="11.45" customHeight="1" x14ac:dyDescent="0.25">
      <c r="A8" s="7">
        <v>2</v>
      </c>
      <c r="B8" s="191" t="s">
        <v>405</v>
      </c>
      <c r="C8" s="192"/>
      <c r="D8" s="34" t="b">
        <f>Асуулга!I17</f>
        <v>0</v>
      </c>
      <c r="E8" s="21">
        <v>0.1</v>
      </c>
      <c r="F8" s="160"/>
      <c r="G8" s="179"/>
      <c r="H8" s="174"/>
      <c r="I8" s="174"/>
      <c r="J8" s="26"/>
      <c r="K8" s="29" t="s">
        <v>393</v>
      </c>
      <c r="L8" s="13">
        <v>1</v>
      </c>
      <c r="M8" s="13">
        <v>1.9</v>
      </c>
    </row>
    <row r="9" spans="1:22" ht="15.6" customHeight="1" x14ac:dyDescent="0.25">
      <c r="A9" s="7">
        <v>3</v>
      </c>
      <c r="B9" s="191" t="s">
        <v>359</v>
      </c>
      <c r="C9" s="192"/>
      <c r="D9" s="34" t="b">
        <f>Асуулга!I18</f>
        <v>0</v>
      </c>
      <c r="E9" s="21">
        <v>0.3</v>
      </c>
      <c r="F9" s="160"/>
      <c r="G9" s="180"/>
      <c r="H9" s="174"/>
      <c r="I9" s="174"/>
      <c r="J9" s="26"/>
      <c r="K9" s="29" t="s">
        <v>394</v>
      </c>
      <c r="L9" s="13">
        <v>2</v>
      </c>
      <c r="M9" s="13">
        <v>2.9</v>
      </c>
    </row>
    <row r="10" spans="1:22" x14ac:dyDescent="0.25">
      <c r="A10" s="189" t="s">
        <v>360</v>
      </c>
      <c r="B10" s="91"/>
      <c r="C10" s="92"/>
      <c r="D10" s="15">
        <f>SUMPRODUCT(N18:N22,O18:O22)/SUM(O18:O22)</f>
        <v>1</v>
      </c>
      <c r="E10" s="16"/>
      <c r="F10" s="17"/>
      <c r="G10" s="17"/>
      <c r="H10" s="174">
        <v>0.6</v>
      </c>
      <c r="I10" s="176">
        <v>0.6</v>
      </c>
      <c r="J10" s="27"/>
      <c r="K10" s="29" t="s">
        <v>395</v>
      </c>
      <c r="L10" s="13">
        <v>3</v>
      </c>
      <c r="M10" s="13">
        <v>3.9</v>
      </c>
    </row>
    <row r="11" spans="1:22" x14ac:dyDescent="0.25">
      <c r="A11" s="193" t="s">
        <v>361</v>
      </c>
      <c r="B11" s="193"/>
      <c r="C11" s="193"/>
      <c r="D11" s="18">
        <f>F12</f>
        <v>1</v>
      </c>
      <c r="E11" s="19">
        <v>0.4</v>
      </c>
      <c r="H11" s="175"/>
      <c r="I11" s="177"/>
      <c r="J11" s="27"/>
      <c r="K11" s="29" t="s">
        <v>396</v>
      </c>
      <c r="L11" s="13">
        <v>4</v>
      </c>
      <c r="M11" s="13">
        <v>4.9000000000000004</v>
      </c>
    </row>
    <row r="12" spans="1:22" ht="13.9" customHeight="1" x14ac:dyDescent="0.25">
      <c r="A12" s="7">
        <v>1</v>
      </c>
      <c r="B12" s="191" t="s">
        <v>362</v>
      </c>
      <c r="C12" s="192"/>
      <c r="D12" s="9">
        <f>Асуулга!I21</f>
        <v>1</v>
      </c>
      <c r="E12" s="21">
        <v>0.1</v>
      </c>
      <c r="F12" s="178">
        <f>SUMPRODUCT(D12:D16,E12:E16)/SUM(E12:E16)</f>
        <v>1</v>
      </c>
      <c r="G12" s="160" t="str">
        <f>IF(F12&gt;=$L$12, "Very high", IF(F12&gt;=$L$11, "High", IF(F12&gt;=$L$10, "Medium", IF(F12&gt;=$L$9, "Low", IF(F12&gt;=$L$8, "Very low", FALSE)))))</f>
        <v>Very low</v>
      </c>
      <c r="H12" s="175"/>
      <c r="I12" s="177"/>
      <c r="J12" s="27"/>
      <c r="K12" s="29" t="s">
        <v>397</v>
      </c>
      <c r="L12" s="13">
        <v>5</v>
      </c>
      <c r="M12" s="13">
        <v>5</v>
      </c>
    </row>
    <row r="13" spans="1:22" ht="13.9" customHeight="1" x14ac:dyDescent="0.25">
      <c r="A13" s="7">
        <v>2</v>
      </c>
      <c r="B13" s="191" t="s">
        <v>0</v>
      </c>
      <c r="C13" s="192"/>
      <c r="D13" s="9">
        <f>Асуулга!I22</f>
        <v>1</v>
      </c>
      <c r="E13" s="21">
        <v>0.15</v>
      </c>
      <c r="F13" s="179"/>
      <c r="G13" s="160"/>
      <c r="H13" s="175"/>
      <c r="I13" s="177"/>
      <c r="J13" s="27"/>
    </row>
    <row r="14" spans="1:22" ht="13.9" customHeight="1" x14ac:dyDescent="0.25">
      <c r="A14" s="7">
        <v>3</v>
      </c>
      <c r="B14" s="35" t="s">
        <v>414</v>
      </c>
      <c r="C14" s="36"/>
      <c r="D14" s="9">
        <f>Асуулга!I23</f>
        <v>1</v>
      </c>
      <c r="E14" s="21">
        <v>0.15</v>
      </c>
      <c r="F14" s="179"/>
      <c r="G14" s="160"/>
      <c r="H14" s="175"/>
      <c r="I14" s="177"/>
      <c r="J14" s="27"/>
    </row>
    <row r="15" spans="1:22" ht="13.9" customHeight="1" x14ac:dyDescent="0.25">
      <c r="A15" s="7">
        <v>4</v>
      </c>
      <c r="B15" s="35" t="s">
        <v>415</v>
      </c>
      <c r="C15" s="36"/>
      <c r="D15" s="9">
        <f>Асуулга!I24</f>
        <v>1</v>
      </c>
      <c r="E15" s="21">
        <v>0.25</v>
      </c>
      <c r="F15" s="179"/>
      <c r="G15" s="160"/>
      <c r="H15" s="175"/>
      <c r="I15" s="177"/>
      <c r="J15" s="27"/>
      <c r="K15" s="166"/>
      <c r="L15" s="167"/>
      <c r="M15" s="168"/>
      <c r="N15" s="3" t="s">
        <v>378</v>
      </c>
      <c r="O15" s="160" t="s">
        <v>379</v>
      </c>
      <c r="P15" s="161"/>
      <c r="Q15" s="3" t="s">
        <v>398</v>
      </c>
      <c r="R15" s="3" t="s">
        <v>399</v>
      </c>
      <c r="S15" s="3" t="s">
        <v>400</v>
      </c>
      <c r="U15" s="14" t="s">
        <v>378</v>
      </c>
      <c r="V15" s="14" t="s">
        <v>379</v>
      </c>
    </row>
    <row r="16" spans="1:22" ht="13.9" customHeight="1" x14ac:dyDescent="0.25">
      <c r="A16" s="7">
        <v>5</v>
      </c>
      <c r="B16" s="191" t="s">
        <v>416</v>
      </c>
      <c r="C16" s="192"/>
      <c r="D16" s="9">
        <f>Асуулга!I25</f>
        <v>1</v>
      </c>
      <c r="E16" s="21">
        <v>0.35</v>
      </c>
      <c r="F16" s="180"/>
      <c r="G16" s="160"/>
      <c r="H16" s="175"/>
      <c r="I16" s="177"/>
      <c r="J16" s="27"/>
      <c r="K16" s="169" t="s">
        <v>357</v>
      </c>
      <c r="L16" s="169"/>
      <c r="M16" s="169"/>
      <c r="N16" s="10">
        <f>F7</f>
        <v>0</v>
      </c>
      <c r="O16" s="9"/>
      <c r="P16" s="32"/>
      <c r="Q16" s="9"/>
      <c r="R16" s="9"/>
      <c r="S16" s="33">
        <v>0.4</v>
      </c>
      <c r="U16" s="3">
        <f>N16</f>
        <v>0</v>
      </c>
      <c r="V16" s="11">
        <f>S16</f>
        <v>0.4</v>
      </c>
    </row>
    <row r="17" spans="1:22" x14ac:dyDescent="0.25">
      <c r="A17" s="193" t="s">
        <v>406</v>
      </c>
      <c r="B17" s="193"/>
      <c r="C17" s="193"/>
      <c r="D17" s="18">
        <f>F18</f>
        <v>1</v>
      </c>
      <c r="E17" s="19">
        <v>0.4</v>
      </c>
      <c r="H17" s="175"/>
      <c r="I17" s="177"/>
      <c r="J17" s="27"/>
      <c r="K17" s="169" t="s">
        <v>360</v>
      </c>
      <c r="L17" s="169"/>
      <c r="M17" s="169"/>
      <c r="N17" s="10">
        <f>D10</f>
        <v>1</v>
      </c>
      <c r="O17" s="9"/>
      <c r="P17" s="31">
        <f>I10</f>
        <v>0.6</v>
      </c>
      <c r="Q17" s="132" t="e">
        <f>((N17*P17)+(N23*P23))/100%</f>
        <v>#DIV/0!</v>
      </c>
      <c r="R17" s="135">
        <v>1</v>
      </c>
      <c r="S17" s="137">
        <v>0.6</v>
      </c>
      <c r="U17" s="3" t="e">
        <f>Q17</f>
        <v>#DIV/0!</v>
      </c>
      <c r="V17" s="11">
        <f>S17</f>
        <v>0.6</v>
      </c>
    </row>
    <row r="18" spans="1:22" ht="13.9" customHeight="1" x14ac:dyDescent="0.25">
      <c r="A18" s="7">
        <v>1</v>
      </c>
      <c r="B18" s="35" t="s">
        <v>407</v>
      </c>
      <c r="C18" s="36"/>
      <c r="D18" s="9">
        <f>Асуулга!I27</f>
        <v>1</v>
      </c>
      <c r="E18" s="21">
        <v>0.1</v>
      </c>
      <c r="F18" s="178">
        <f>SUMPRODUCT(D18:D22,E18:E22)/SUM(E18:E22)</f>
        <v>1</v>
      </c>
      <c r="G18" s="160" t="str">
        <f>IF(F18&gt;=$L$12, "Very high", IF(F18&gt;=$L$11, "High", IF(F18&gt;=$L$10, "Medium", IF(F18&gt;=$L$9, "Low", IF(F18&gt;=$L$8, "Very low", FALSE)))))</f>
        <v>Very low</v>
      </c>
      <c r="H18" s="175"/>
      <c r="I18" s="177"/>
      <c r="J18" s="27"/>
      <c r="K18" s="163" t="s">
        <v>361</v>
      </c>
      <c r="L18" s="170"/>
      <c r="M18" s="170"/>
      <c r="N18" s="9">
        <f>D11</f>
        <v>1</v>
      </c>
      <c r="O18" s="30">
        <f>E11</f>
        <v>0.4</v>
      </c>
      <c r="P18" s="9"/>
      <c r="Q18" s="133"/>
      <c r="R18" s="136"/>
      <c r="S18" s="138"/>
    </row>
    <row r="19" spans="1:22" ht="13.9" customHeight="1" x14ac:dyDescent="0.25">
      <c r="A19" s="7">
        <v>2</v>
      </c>
      <c r="B19" s="191" t="s">
        <v>408</v>
      </c>
      <c r="C19" s="192"/>
      <c r="D19" s="9">
        <f>Асуулга!I28</f>
        <v>1</v>
      </c>
      <c r="E19" s="21">
        <v>0.15</v>
      </c>
      <c r="F19" s="179"/>
      <c r="G19" s="160"/>
      <c r="H19" s="175"/>
      <c r="I19" s="177"/>
      <c r="J19" s="27"/>
      <c r="K19" s="163" t="s">
        <v>363</v>
      </c>
      <c r="L19" s="163"/>
      <c r="M19" s="163"/>
      <c r="N19" s="9">
        <f>D17</f>
        <v>1</v>
      </c>
      <c r="O19" s="30">
        <f>E17</f>
        <v>0.4</v>
      </c>
      <c r="P19" s="9"/>
      <c r="Q19" s="133"/>
      <c r="R19" s="136"/>
      <c r="S19" s="138"/>
    </row>
    <row r="20" spans="1:22" ht="17.45" customHeight="1" x14ac:dyDescent="0.25">
      <c r="A20" s="7">
        <v>3</v>
      </c>
      <c r="B20" s="35" t="s">
        <v>417</v>
      </c>
      <c r="C20" s="36"/>
      <c r="D20" s="9">
        <f>Асуулга!I29</f>
        <v>1</v>
      </c>
      <c r="E20" s="21">
        <v>0.15</v>
      </c>
      <c r="F20" s="179"/>
      <c r="G20" s="160"/>
      <c r="H20" s="175"/>
      <c r="I20" s="177"/>
      <c r="J20" s="27"/>
      <c r="K20" s="182" t="s">
        <v>367</v>
      </c>
      <c r="L20" s="183"/>
      <c r="M20" s="184"/>
      <c r="N20" s="171">
        <f>D23</f>
        <v>1</v>
      </c>
      <c r="O20" s="156">
        <f>E23</f>
        <v>0.1</v>
      </c>
      <c r="P20" s="158"/>
      <c r="Q20" s="133"/>
      <c r="R20" s="136"/>
      <c r="S20" s="138"/>
    </row>
    <row r="21" spans="1:22" ht="17.45" customHeight="1" x14ac:dyDescent="0.25">
      <c r="A21" s="7">
        <v>4</v>
      </c>
      <c r="B21" s="35" t="s">
        <v>418</v>
      </c>
      <c r="C21" s="36"/>
      <c r="D21" s="9">
        <f>Асуулга!I30</f>
        <v>1</v>
      </c>
      <c r="E21" s="21">
        <v>0.25</v>
      </c>
      <c r="F21" s="179"/>
      <c r="G21" s="160"/>
      <c r="H21" s="175"/>
      <c r="I21" s="177"/>
      <c r="J21" s="27"/>
      <c r="K21" s="185"/>
      <c r="L21" s="186"/>
      <c r="M21" s="187"/>
      <c r="N21" s="172"/>
      <c r="O21" s="157"/>
      <c r="P21" s="159"/>
      <c r="Q21" s="133"/>
      <c r="R21" s="136"/>
      <c r="S21" s="138"/>
    </row>
    <row r="22" spans="1:22" ht="13.9" customHeight="1" x14ac:dyDescent="0.25">
      <c r="A22" s="7">
        <v>5</v>
      </c>
      <c r="B22" s="191" t="s">
        <v>419</v>
      </c>
      <c r="C22" s="192"/>
      <c r="D22" s="9">
        <f>Асуулга!I31</f>
        <v>1</v>
      </c>
      <c r="E22" s="21">
        <v>0.35</v>
      </c>
      <c r="F22" s="180"/>
      <c r="G22" s="160"/>
      <c r="H22" s="175"/>
      <c r="I22" s="177"/>
      <c r="J22" s="27"/>
      <c r="K22" s="163" t="s">
        <v>368</v>
      </c>
      <c r="L22" s="163"/>
      <c r="M22" s="163"/>
      <c r="N22" s="9">
        <f>D27</f>
        <v>1</v>
      </c>
      <c r="O22" s="30">
        <f>E27</f>
        <v>0.1</v>
      </c>
      <c r="P22" s="9"/>
      <c r="Q22" s="133"/>
      <c r="R22" s="136"/>
      <c r="S22" s="138"/>
    </row>
    <row r="23" spans="1:22" x14ac:dyDescent="0.25">
      <c r="A23" s="193" t="s">
        <v>367</v>
      </c>
      <c r="B23" s="193"/>
      <c r="C23" s="193"/>
      <c r="D23" s="18">
        <f>F24</f>
        <v>1</v>
      </c>
      <c r="E23" s="19">
        <v>0.1</v>
      </c>
      <c r="H23" s="175"/>
      <c r="I23" s="177"/>
      <c r="J23" s="27"/>
      <c r="K23" s="164" t="s">
        <v>387</v>
      </c>
      <c r="L23" s="164"/>
      <c r="M23" s="164"/>
      <c r="N23" s="10" t="e">
        <f>F33</f>
        <v>#DIV/0!</v>
      </c>
      <c r="O23" s="9"/>
      <c r="P23" s="31">
        <v>0.4</v>
      </c>
      <c r="Q23" s="133"/>
      <c r="R23" s="136"/>
      <c r="S23" s="138"/>
    </row>
    <row r="24" spans="1:22" x14ac:dyDescent="0.25">
      <c r="A24" s="7">
        <v>1</v>
      </c>
      <c r="B24" s="191" t="s">
        <v>423</v>
      </c>
      <c r="C24" s="192"/>
      <c r="D24" s="9">
        <f>Асуулга!I33</f>
        <v>1</v>
      </c>
      <c r="E24" s="21">
        <v>0.4</v>
      </c>
      <c r="F24" s="160">
        <f>SUMPRODUCT(D24:D25,E24:E25)/SUM(E24:E25)</f>
        <v>1</v>
      </c>
      <c r="G24" s="178" t="str">
        <f>IF(F24&gt;=$L$12, "Very high", IF(F24&gt;=$L$11, "High", IF(F24&gt;=$L$10, "Medium", IF(F24&gt;=$L$9, "Low", IF(F24&gt;=$L$8, "Very low", FALSE)))))</f>
        <v>Very low</v>
      </c>
      <c r="H24" s="175"/>
      <c r="I24" s="177"/>
      <c r="J24" s="27"/>
      <c r="K24" s="162" t="s">
        <v>380</v>
      </c>
      <c r="L24" s="162"/>
      <c r="M24" s="162"/>
      <c r="N24" s="9" t="e">
        <f t="shared" ref="N24:O29" si="0">D33</f>
        <v>#DIV/0!</v>
      </c>
      <c r="O24" s="30">
        <f t="shared" si="0"/>
        <v>0.25</v>
      </c>
      <c r="P24" s="9"/>
      <c r="Q24" s="133"/>
      <c r="R24" s="136"/>
      <c r="S24" s="138"/>
    </row>
    <row r="25" spans="1:22" ht="27.6" customHeight="1" x14ac:dyDescent="0.25">
      <c r="A25" s="7">
        <v>2</v>
      </c>
      <c r="B25" s="191" t="s">
        <v>424</v>
      </c>
      <c r="C25" s="192"/>
      <c r="D25" s="9">
        <f>Асуулга!I34</f>
        <v>1</v>
      </c>
      <c r="E25" s="21">
        <v>0.5</v>
      </c>
      <c r="F25" s="160"/>
      <c r="G25" s="179"/>
      <c r="H25" s="175"/>
      <c r="I25" s="177"/>
      <c r="J25" s="27"/>
      <c r="K25" s="165" t="s">
        <v>381</v>
      </c>
      <c r="L25" s="165"/>
      <c r="M25" s="165"/>
      <c r="N25" s="9" t="e">
        <f t="shared" si="0"/>
        <v>#DIV/0!</v>
      </c>
      <c r="O25" s="30">
        <f t="shared" si="0"/>
        <v>0.2</v>
      </c>
      <c r="P25" s="9"/>
      <c r="Q25" s="133"/>
      <c r="R25" s="136"/>
      <c r="S25" s="138"/>
    </row>
    <row r="26" spans="1:22" ht="14.45" customHeight="1" x14ac:dyDescent="0.25">
      <c r="A26" s="5"/>
      <c r="B26" s="191"/>
      <c r="C26" s="192"/>
      <c r="D26" s="9"/>
      <c r="E26" s="21"/>
      <c r="F26" s="160"/>
      <c r="G26" s="180"/>
      <c r="H26" s="175"/>
      <c r="I26" s="177"/>
      <c r="J26" s="27"/>
      <c r="K26" s="162" t="s">
        <v>382</v>
      </c>
      <c r="L26" s="162"/>
      <c r="M26" s="162"/>
      <c r="N26" s="9" t="e">
        <f t="shared" si="0"/>
        <v>#DIV/0!</v>
      </c>
      <c r="O26" s="30">
        <f t="shared" si="0"/>
        <v>0.15</v>
      </c>
      <c r="P26" s="9"/>
      <c r="Q26" s="133"/>
      <c r="R26" s="136"/>
      <c r="S26" s="138"/>
    </row>
    <row r="27" spans="1:22" x14ac:dyDescent="0.25">
      <c r="A27" s="198" t="s">
        <v>368</v>
      </c>
      <c r="B27" s="198"/>
      <c r="C27" s="198"/>
      <c r="D27" s="20">
        <f>F28</f>
        <v>1</v>
      </c>
      <c r="E27" s="19">
        <v>0.1</v>
      </c>
      <c r="H27" s="175"/>
      <c r="I27" s="177"/>
      <c r="J27" s="27"/>
      <c r="K27" s="162" t="s">
        <v>383</v>
      </c>
      <c r="L27" s="162"/>
      <c r="M27" s="162"/>
      <c r="N27" s="9" t="e">
        <f t="shared" si="0"/>
        <v>#DIV/0!</v>
      </c>
      <c r="O27" s="30">
        <f t="shared" si="0"/>
        <v>0.1</v>
      </c>
      <c r="P27" s="9"/>
      <c r="Q27" s="133"/>
      <c r="R27" s="136"/>
      <c r="S27" s="138"/>
    </row>
    <row r="28" spans="1:22" x14ac:dyDescent="0.25">
      <c r="A28" s="7">
        <v>1</v>
      </c>
      <c r="B28" s="191" t="s">
        <v>420</v>
      </c>
      <c r="C28" s="192"/>
      <c r="D28" s="9">
        <f>Асуулга!I36</f>
        <v>1</v>
      </c>
      <c r="E28" s="21">
        <v>0.2</v>
      </c>
      <c r="F28" s="160">
        <f>SUMPRODUCT(D28:D30,E28:E30)/SUM(E28:E30)</f>
        <v>1</v>
      </c>
      <c r="G28" s="178" t="str">
        <f>IF(F28&gt;=$L$12, "Very high", IF(F28&gt;=$L$11, "High", IF(F28&gt;=$L$10, "Medium", IF(F28&gt;=$L$9, "Low", IF(F28&gt;=$L$8, "Very low", FALSE)))))</f>
        <v>Very low</v>
      </c>
      <c r="H28" s="175"/>
      <c r="I28" s="177"/>
      <c r="J28" s="27"/>
      <c r="K28" s="162" t="s">
        <v>384</v>
      </c>
      <c r="L28" s="162"/>
      <c r="M28" s="162"/>
      <c r="N28" s="9" t="e">
        <f t="shared" si="0"/>
        <v>#DIV/0!</v>
      </c>
      <c r="O28" s="30">
        <f t="shared" si="0"/>
        <v>0.125</v>
      </c>
      <c r="P28" s="9"/>
      <c r="Q28" s="133"/>
      <c r="R28" s="136"/>
      <c r="S28" s="138"/>
    </row>
    <row r="29" spans="1:22" ht="13.9" customHeight="1" x14ac:dyDescent="0.25">
      <c r="A29" s="7">
        <v>2</v>
      </c>
      <c r="B29" s="191" t="s">
        <v>421</v>
      </c>
      <c r="C29" s="192"/>
      <c r="D29" s="9">
        <f>Асуулга!I37</f>
        <v>1</v>
      </c>
      <c r="E29" s="21">
        <v>0.32500000000000001</v>
      </c>
      <c r="F29" s="160"/>
      <c r="G29" s="179"/>
      <c r="H29" s="175"/>
      <c r="I29" s="177"/>
      <c r="J29" s="27"/>
      <c r="K29" s="150" t="s">
        <v>385</v>
      </c>
      <c r="L29" s="151"/>
      <c r="M29" s="152"/>
      <c r="N29" s="9" t="e">
        <f t="shared" si="0"/>
        <v>#DIV/0!</v>
      </c>
      <c r="O29" s="30">
        <f t="shared" si="0"/>
        <v>0.05</v>
      </c>
      <c r="P29" s="9"/>
      <c r="Q29" s="133"/>
      <c r="R29" s="136"/>
      <c r="S29" s="138"/>
    </row>
    <row r="30" spans="1:22" ht="13.9" customHeight="1" x14ac:dyDescent="0.25">
      <c r="A30" s="7">
        <v>3</v>
      </c>
      <c r="B30" s="191" t="s">
        <v>422</v>
      </c>
      <c r="C30" s="192"/>
      <c r="D30" s="9">
        <f>Асуулга!I38</f>
        <v>1</v>
      </c>
      <c r="E30" s="21">
        <v>0.47499999999999998</v>
      </c>
      <c r="F30" s="160"/>
      <c r="G30" s="179"/>
      <c r="H30" s="175"/>
      <c r="I30" s="177"/>
      <c r="J30" s="27"/>
      <c r="K30" s="153"/>
      <c r="L30" s="154"/>
      <c r="M30" s="155"/>
      <c r="N30" s="9"/>
      <c r="O30" s="30"/>
      <c r="P30" s="9"/>
      <c r="Q30" s="133"/>
      <c r="R30" s="136"/>
      <c r="S30" s="138"/>
    </row>
    <row r="31" spans="1:22" x14ac:dyDescent="0.25">
      <c r="A31" s="5"/>
      <c r="B31" s="191"/>
      <c r="C31" s="192"/>
      <c r="D31" s="9"/>
      <c r="E31" s="21"/>
      <c r="F31" s="160"/>
      <c r="G31" s="180"/>
      <c r="H31" s="175"/>
      <c r="I31" s="177"/>
      <c r="J31" s="27"/>
      <c r="K31" s="162" t="s">
        <v>386</v>
      </c>
      <c r="L31" s="162"/>
      <c r="M31" s="162"/>
      <c r="N31" s="9" t="e">
        <f t="shared" ref="N31" si="1">D39</f>
        <v>#DIV/0!</v>
      </c>
      <c r="O31" s="30">
        <f t="shared" ref="O31" si="2">E39</f>
        <v>0.125</v>
      </c>
      <c r="P31" s="9"/>
      <c r="Q31" s="133"/>
      <c r="R31" s="136"/>
      <c r="S31" s="138"/>
    </row>
    <row r="32" spans="1:22" x14ac:dyDescent="0.25">
      <c r="A32" s="189" t="s">
        <v>387</v>
      </c>
      <c r="B32" s="91"/>
      <c r="C32" s="91"/>
      <c r="D32" s="91"/>
      <c r="E32" s="92"/>
      <c r="F32" s="17"/>
      <c r="G32" s="17"/>
      <c r="H32" s="175"/>
      <c r="I32" s="176">
        <v>0.4</v>
      </c>
      <c r="J32" s="27"/>
      <c r="K32" s="149"/>
      <c r="L32" s="149"/>
      <c r="M32" s="149"/>
      <c r="N32" s="9"/>
      <c r="O32" s="9"/>
      <c r="P32" s="9"/>
      <c r="Q32" s="134"/>
      <c r="R32" s="136"/>
      <c r="S32" s="139"/>
    </row>
    <row r="33" spans="1:19" x14ac:dyDescent="0.25">
      <c r="A33" s="37">
        <v>1</v>
      </c>
      <c r="B33" s="188" t="s">
        <v>380</v>
      </c>
      <c r="C33" s="188"/>
      <c r="D33" s="3" t="e">
        <f>AVERAGE(Асуулга!I47:I62)</f>
        <v>#DIV/0!</v>
      </c>
      <c r="E33" s="21">
        <v>0.25</v>
      </c>
      <c r="F33" s="160" t="e">
        <f>SUMPRODUCT(D33:D39,E33:E39)/SUM(E33:E39)</f>
        <v>#DIV/0!</v>
      </c>
      <c r="G33" s="160" t="e">
        <f>IF(F33&gt;=$L$12, "Very high", IF(F33&gt;=$L$11, "High", IF(F33&gt;=$L$10, "Medium", IF(F33&gt;=$L$9, "Low", IF(F33&gt;=$L$8, "Very low", FALSE)))))</f>
        <v>#DIV/0!</v>
      </c>
      <c r="H33" s="175"/>
      <c r="I33" s="177"/>
      <c r="J33" s="27"/>
      <c r="K33" s="131" t="s">
        <v>401</v>
      </c>
      <c r="L33" s="131"/>
      <c r="M33" s="131"/>
      <c r="N33" s="131"/>
      <c r="O33" s="131"/>
      <c r="P33" s="131"/>
      <c r="Q33" s="140" t="e">
        <f>SUMPRODUCT(U16:U17,V16:V17)/SUM(V16:V17)</f>
        <v>#DIV/0!</v>
      </c>
      <c r="R33" s="141"/>
      <c r="S33" s="142"/>
    </row>
    <row r="34" spans="1:19" ht="26.45" customHeight="1" x14ac:dyDescent="0.25">
      <c r="A34" s="37">
        <v>2</v>
      </c>
      <c r="B34" s="190" t="s">
        <v>381</v>
      </c>
      <c r="C34" s="190"/>
      <c r="D34" s="3" t="e">
        <f>AVERAGE(Асуулга!I64:I74)</f>
        <v>#DIV/0!</v>
      </c>
      <c r="E34" s="21">
        <v>0.2</v>
      </c>
      <c r="F34" s="160"/>
      <c r="G34" s="160"/>
      <c r="H34" s="175"/>
      <c r="I34" s="177"/>
      <c r="J34" s="27"/>
      <c r="K34" s="131"/>
      <c r="L34" s="131"/>
      <c r="M34" s="131"/>
      <c r="N34" s="131"/>
      <c r="O34" s="131"/>
      <c r="P34" s="131"/>
      <c r="Q34" s="143"/>
      <c r="R34" s="144"/>
      <c r="S34" s="145"/>
    </row>
    <row r="35" spans="1:19" x14ac:dyDescent="0.25">
      <c r="A35" s="37">
        <v>3</v>
      </c>
      <c r="B35" s="188" t="s">
        <v>382</v>
      </c>
      <c r="C35" s="188"/>
      <c r="D35" s="3" t="e">
        <f>AVERAGE(Асуулга!I76:I82)</f>
        <v>#DIV/0!</v>
      </c>
      <c r="E35" s="21">
        <v>0.15</v>
      </c>
      <c r="F35" s="160"/>
      <c r="G35" s="160"/>
      <c r="H35" s="175"/>
      <c r="I35" s="177"/>
      <c r="J35" s="27"/>
      <c r="K35" s="131"/>
      <c r="L35" s="131"/>
      <c r="M35" s="131"/>
      <c r="N35" s="131"/>
      <c r="O35" s="131"/>
      <c r="P35" s="131"/>
      <c r="Q35" s="143"/>
      <c r="R35" s="144"/>
      <c r="S35" s="145"/>
    </row>
    <row r="36" spans="1:19" ht="26.45" customHeight="1" x14ac:dyDescent="0.25">
      <c r="A36" s="37">
        <v>4</v>
      </c>
      <c r="B36" s="190" t="s">
        <v>383</v>
      </c>
      <c r="C36" s="190"/>
      <c r="D36" s="3" t="e">
        <f>AVERAGE(Асуулга!I84:I88)</f>
        <v>#DIV/0!</v>
      </c>
      <c r="E36" s="21">
        <v>0.1</v>
      </c>
      <c r="F36" s="160"/>
      <c r="G36" s="160"/>
      <c r="H36" s="175"/>
      <c r="I36" s="177"/>
      <c r="J36" s="27"/>
      <c r="K36" s="131"/>
      <c r="L36" s="131"/>
      <c r="M36" s="131"/>
      <c r="N36" s="131"/>
      <c r="O36" s="131"/>
      <c r="P36" s="131"/>
      <c r="Q36" s="143"/>
      <c r="R36" s="144"/>
      <c r="S36" s="145"/>
    </row>
    <row r="37" spans="1:19" x14ac:dyDescent="0.25">
      <c r="A37" s="37">
        <v>5</v>
      </c>
      <c r="B37" s="188" t="s">
        <v>384</v>
      </c>
      <c r="C37" s="188"/>
      <c r="D37" s="3" t="e">
        <f>AVERAGE(Асуулга!I90:I94)</f>
        <v>#DIV/0!</v>
      </c>
      <c r="E37" s="22">
        <v>0.125</v>
      </c>
      <c r="F37" s="160"/>
      <c r="G37" s="160"/>
      <c r="H37" s="175"/>
      <c r="I37" s="177"/>
      <c r="J37" s="27"/>
      <c r="K37" s="131"/>
      <c r="L37" s="131"/>
      <c r="M37" s="131"/>
      <c r="N37" s="131"/>
      <c r="O37" s="131"/>
      <c r="P37" s="131"/>
      <c r="Q37" s="143"/>
      <c r="R37" s="144"/>
      <c r="S37" s="145"/>
    </row>
    <row r="38" spans="1:19" x14ac:dyDescent="0.25">
      <c r="A38" s="37">
        <v>6</v>
      </c>
      <c r="B38" s="188" t="s">
        <v>385</v>
      </c>
      <c r="C38" s="188"/>
      <c r="D38" s="3" t="e">
        <f>AVERAGE(Асуулга!I96:I100)</f>
        <v>#DIV/0!</v>
      </c>
      <c r="E38" s="21">
        <v>0.05</v>
      </c>
      <c r="F38" s="160"/>
      <c r="G38" s="160"/>
      <c r="H38" s="175"/>
      <c r="I38" s="177"/>
      <c r="J38" s="27"/>
      <c r="K38" s="131"/>
      <c r="L38" s="131"/>
      <c r="M38" s="131"/>
      <c r="N38" s="131"/>
      <c r="O38" s="131"/>
      <c r="P38" s="131"/>
      <c r="Q38" s="143"/>
      <c r="R38" s="144"/>
      <c r="S38" s="145"/>
    </row>
    <row r="39" spans="1:19" x14ac:dyDescent="0.25">
      <c r="A39" s="37">
        <v>7</v>
      </c>
      <c r="B39" s="188" t="s">
        <v>386</v>
      </c>
      <c r="C39" s="188"/>
      <c r="D39" s="3" t="e">
        <f>AVERAGE(Асуулга!I102:I113)</f>
        <v>#DIV/0!</v>
      </c>
      <c r="E39" s="22">
        <v>0.125</v>
      </c>
      <c r="F39" s="160"/>
      <c r="G39" s="160"/>
      <c r="H39" s="175"/>
      <c r="I39" s="177"/>
      <c r="J39" s="27"/>
      <c r="K39" s="131"/>
      <c r="L39" s="131"/>
      <c r="M39" s="131"/>
      <c r="N39" s="131"/>
      <c r="O39" s="131"/>
      <c r="P39" s="131"/>
      <c r="Q39" s="146"/>
      <c r="R39" s="147"/>
      <c r="S39" s="148"/>
    </row>
    <row r="40" spans="1:19" x14ac:dyDescent="0.25">
      <c r="K40" s="131" t="s">
        <v>402</v>
      </c>
      <c r="L40" s="131"/>
      <c r="M40" s="131"/>
      <c r="N40" s="131"/>
      <c r="O40" s="131"/>
      <c r="P40" s="131"/>
      <c r="Q40" s="131" t="e">
        <f>IF(Q33&gt;=$L$12, "Very high", IF(Q33&gt;=$L$11, "High", IF(Q33&gt;=$L$10, "Medium", IF(Q33&gt;=$L$9, "Low", IF(Q33&gt;=$L$8, "Very low", FALSE)))))</f>
        <v>#DIV/0!</v>
      </c>
      <c r="R40" s="131"/>
      <c r="S40" s="131"/>
    </row>
    <row r="41" spans="1:19" x14ac:dyDescent="0.25">
      <c r="K41" s="131"/>
      <c r="L41" s="131"/>
      <c r="M41" s="131"/>
      <c r="N41" s="131"/>
      <c r="O41" s="131"/>
      <c r="P41" s="131"/>
      <c r="Q41" s="131"/>
      <c r="R41" s="131"/>
      <c r="S41" s="131"/>
    </row>
    <row r="42" spans="1:19" x14ac:dyDescent="0.25">
      <c r="K42" s="131"/>
      <c r="L42" s="131"/>
      <c r="M42" s="131"/>
      <c r="N42" s="131"/>
      <c r="O42" s="131"/>
      <c r="P42" s="131"/>
      <c r="Q42" s="131"/>
      <c r="R42" s="131"/>
      <c r="S42" s="131"/>
    </row>
    <row r="43" spans="1:19" x14ac:dyDescent="0.25">
      <c r="K43" s="131"/>
      <c r="L43" s="131"/>
      <c r="M43" s="131"/>
      <c r="N43" s="131"/>
      <c r="O43" s="131"/>
      <c r="P43" s="131"/>
      <c r="Q43" s="131"/>
      <c r="R43" s="131"/>
      <c r="S43" s="131"/>
    </row>
    <row r="44" spans="1:19" x14ac:dyDescent="0.25">
      <c r="K44" s="131"/>
      <c r="L44" s="131"/>
      <c r="M44" s="131"/>
      <c r="N44" s="131"/>
      <c r="O44" s="131"/>
      <c r="P44" s="131"/>
      <c r="Q44" s="131"/>
      <c r="R44" s="131"/>
      <c r="S44" s="131"/>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2021-07-01T23:52:30Z</dcterms:modified>
</cp:coreProperties>
</file>