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mc:AlternateContent xmlns:mc="http://schemas.openxmlformats.org/markup-compatibility/2006">
    <mc:Choice Requires="x15">
      <x15ac:absPath xmlns:x15ac="http://schemas.microsoft.com/office/spreadsheetml/2010/11/ac" url="C:\Users\iveel\Downloads\"/>
    </mc:Choice>
  </mc:AlternateContent>
  <xr:revisionPtr revIDLastSave="0" documentId="13_ncr:1_{EB2570AC-80CC-4808-9B6A-2A1122E32136}" xr6:coauthVersionLast="40" xr6:coauthVersionMax="43" xr10:uidLastSave="{00000000-0000-0000-0000-000000000000}"/>
  <bookViews>
    <workbookView xWindow="0" yWindow="0" windowWidth="28800" windowHeight="12225" activeTab="1" xr2:uid="{00000000-000D-0000-FFFF-FFFF00000000}"/>
  </bookViews>
  <sheets>
    <sheet name="Instruction" sheetId="3" r:id="rId1"/>
    <sheet name="Асуулга" sheetId="1" r:id="rId2"/>
    <sheet name="Sheet2" sheetId="2" state="hidden" r:id="rId3"/>
  </sheets>
  <externalReferences>
    <externalReference r:id="rId4"/>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2" l="1"/>
  <c r="V18" i="2"/>
  <c r="R7" i="2"/>
  <c r="W17" i="2" l="1"/>
  <c r="W18" i="2"/>
  <c r="I86" i="1"/>
  <c r="I87" i="1"/>
  <c r="I88" i="1"/>
  <c r="I89" i="1"/>
  <c r="I90" i="1"/>
  <c r="I91" i="1"/>
  <c r="I92" i="1"/>
  <c r="I93" i="1"/>
  <c r="I94" i="1"/>
  <c r="I95" i="1"/>
  <c r="I96" i="1"/>
  <c r="I97" i="1"/>
  <c r="D30" i="2"/>
  <c r="O19" i="2"/>
  <c r="I80" i="1"/>
  <c r="I81" i="1"/>
  <c r="I82" i="1"/>
  <c r="I83" i="1"/>
  <c r="I84" i="1"/>
  <c r="D29" i="2"/>
  <c r="O18" i="2"/>
  <c r="I74" i="1"/>
  <c r="I75" i="1"/>
  <c r="I76" i="1"/>
  <c r="I77" i="1"/>
  <c r="I78" i="1"/>
  <c r="D28" i="2"/>
  <c r="O17" i="2"/>
  <c r="I68" i="1"/>
  <c r="I69" i="1"/>
  <c r="I70" i="1"/>
  <c r="I71" i="1"/>
  <c r="I72" i="1"/>
  <c r="D27" i="2"/>
  <c r="O16" i="2"/>
  <c r="I60" i="1"/>
  <c r="I61" i="1"/>
  <c r="I62" i="1"/>
  <c r="I63" i="1"/>
  <c r="I64" i="1"/>
  <c r="I65" i="1"/>
  <c r="I66" i="1"/>
  <c r="D26" i="2"/>
  <c r="O15" i="2"/>
  <c r="I48" i="1"/>
  <c r="I49" i="1"/>
  <c r="I50" i="1"/>
  <c r="I51" i="1"/>
  <c r="I52" i="1"/>
  <c r="I53" i="1"/>
  <c r="I54" i="1"/>
  <c r="I55" i="1"/>
  <c r="I56" i="1"/>
  <c r="I57" i="1"/>
  <c r="I58" i="1"/>
  <c r="D25" i="2"/>
  <c r="O14" i="2"/>
  <c r="I31" i="1"/>
  <c r="I32" i="1"/>
  <c r="I33" i="1"/>
  <c r="I34" i="1"/>
  <c r="I35" i="1"/>
  <c r="I36" i="1"/>
  <c r="I37" i="1"/>
  <c r="I38" i="1"/>
  <c r="I39" i="1"/>
  <c r="I40" i="1"/>
  <c r="I41" i="1"/>
  <c r="I42" i="1"/>
  <c r="I43" i="1"/>
  <c r="I44" i="1"/>
  <c r="I45" i="1"/>
  <c r="I46" i="1"/>
  <c r="D24" i="2"/>
  <c r="O13" i="2"/>
  <c r="I25" i="1"/>
  <c r="D22" i="2"/>
  <c r="F22" i="2"/>
  <c r="I23" i="1"/>
  <c r="D20" i="2"/>
  <c r="I22" i="1"/>
  <c r="D19" i="2"/>
  <c r="I18" i="1"/>
  <c r="D15" i="2"/>
  <c r="I19" i="1"/>
  <c r="D16" i="2"/>
  <c r="I20" i="1"/>
  <c r="D17" i="2"/>
  <c r="I17" i="1"/>
  <c r="D14" i="2"/>
  <c r="I12" i="1"/>
  <c r="D8" i="2"/>
  <c r="I13" i="1"/>
  <c r="D9" i="2"/>
  <c r="I14" i="1"/>
  <c r="D10" i="2"/>
  <c r="I15" i="1"/>
  <c r="D11" i="2"/>
  <c r="I11" i="1"/>
  <c r="C3" i="2"/>
  <c r="G74" i="1"/>
  <c r="I8" i="1"/>
  <c r="H8" i="1"/>
  <c r="H11" i="1"/>
  <c r="H12" i="1"/>
  <c r="H13" i="1"/>
  <c r="H14" i="1"/>
  <c r="H15" i="1"/>
  <c r="H17" i="1"/>
  <c r="H18" i="1"/>
  <c r="H19" i="1"/>
  <c r="H20" i="1"/>
  <c r="H22" i="1"/>
  <c r="F24" i="2"/>
  <c r="G24" i="2"/>
  <c r="P19" i="2"/>
  <c r="P18" i="2"/>
  <c r="P17" i="2"/>
  <c r="P16" i="2"/>
  <c r="D21" i="2"/>
  <c r="P15" i="2"/>
  <c r="P14" i="2"/>
  <c r="P13" i="2"/>
  <c r="O12" i="2"/>
  <c r="O10" i="2"/>
  <c r="Q7" i="2"/>
  <c r="B3" i="2"/>
  <c r="H25" i="1"/>
  <c r="F25" i="1"/>
  <c r="F24" i="1"/>
  <c r="H23" i="1"/>
  <c r="F23" i="1"/>
  <c r="F22" i="1"/>
  <c r="F20" i="1"/>
  <c r="F19" i="1"/>
  <c r="F18" i="1"/>
  <c r="F17" i="1"/>
  <c r="F15" i="1"/>
  <c r="F14" i="1"/>
  <c r="F13" i="1"/>
  <c r="F12" i="1"/>
  <c r="F11" i="1"/>
  <c r="F9" i="1"/>
  <c r="F8" i="1"/>
  <c r="F7" i="1"/>
  <c r="F6" i="1"/>
  <c r="F5" i="1"/>
  <c r="F4" i="1"/>
  <c r="G97" i="1"/>
  <c r="G96" i="1"/>
  <c r="G95" i="1"/>
  <c r="G94" i="1"/>
  <c r="G93" i="1"/>
  <c r="G92" i="1"/>
  <c r="G91" i="1"/>
  <c r="G90" i="1"/>
  <c r="G89" i="1"/>
  <c r="G88" i="1"/>
  <c r="G86" i="1"/>
  <c r="G84" i="1"/>
  <c r="G83" i="1"/>
  <c r="G82" i="1"/>
  <c r="G81" i="1"/>
  <c r="G80" i="1"/>
  <c r="G72" i="1"/>
  <c r="G71" i="1"/>
  <c r="G70" i="1"/>
  <c r="G69" i="1"/>
  <c r="G68" i="1"/>
  <c r="G66" i="1"/>
  <c r="G65" i="1"/>
  <c r="G64" i="1"/>
  <c r="G63" i="1"/>
  <c r="G62" i="1"/>
  <c r="G61" i="1"/>
  <c r="G60" i="1"/>
  <c r="G58" i="1"/>
  <c r="G57" i="1"/>
  <c r="G55" i="1"/>
  <c r="G48" i="1"/>
  <c r="G46" i="1"/>
  <c r="G45" i="1"/>
  <c r="G44" i="1"/>
  <c r="G43" i="1"/>
  <c r="G42" i="1"/>
  <c r="G41" i="1"/>
  <c r="G40" i="1"/>
  <c r="G39" i="1"/>
  <c r="G38" i="1"/>
  <c r="G37" i="1"/>
  <c r="G36" i="1"/>
  <c r="G35" i="1"/>
  <c r="G34" i="1"/>
  <c r="G33" i="1"/>
  <c r="G32" i="1"/>
  <c r="G31" i="1"/>
  <c r="F7" i="2"/>
  <c r="O6" i="2"/>
  <c r="V17" i="2"/>
  <c r="R21" i="2"/>
  <c r="R28" i="2" s="1"/>
  <c r="F14" i="2"/>
  <c r="G14" i="2"/>
  <c r="G7" i="2"/>
  <c r="D6" i="2"/>
  <c r="F19" i="2"/>
  <c r="G19" i="2"/>
  <c r="D13" i="2"/>
  <c r="O8" i="2"/>
  <c r="D18" i="2"/>
  <c r="O9" i="2"/>
  <c r="D12" i="2"/>
  <c r="O7" i="2"/>
</calcChain>
</file>

<file path=xl/sharedStrings.xml><?xml version="1.0" encoding="utf-8"?>
<sst xmlns="http://schemas.openxmlformats.org/spreadsheetml/2006/main" count="508" uniqueCount="462">
  <si>
    <t>ЕРӨНХИЙ АСУУЛГА</t>
  </si>
  <si>
    <t>ОООО/СС/ӨӨӨ</t>
  </si>
  <si>
    <t>№</t>
  </si>
  <si>
    <t>АГУУЛГА</t>
  </si>
  <si>
    <t>ХАРИУЛТ</t>
  </si>
  <si>
    <t>Тийм</t>
  </si>
  <si>
    <t>Байгууллагын нэр</t>
  </si>
  <si>
    <t>Үгүй</t>
  </si>
  <si>
    <t>Гүйцэтгэх захиралын нэр</t>
  </si>
  <si>
    <t>Комплаенсын ажилтны нэр</t>
  </si>
  <si>
    <t>Комплаенсын ажилтан томилсон тушаалын дугаар</t>
  </si>
  <si>
    <t xml:space="preserve">Комплаенсын ажилтан өөрчлөгдөж байсан эсэх? </t>
  </si>
  <si>
    <t>5а.</t>
  </si>
  <si>
    <t>Хэрэв тийм бол өмнөх комплаенсын ажилтны нэрийг нөхнө үү?</t>
  </si>
  <si>
    <t>БҮТЦИЙН ЭРСДЭЛ</t>
  </si>
  <si>
    <t>10-аас дээш жил</t>
  </si>
  <si>
    <t>Үйл ажиллагаа эрхэлсэн жил</t>
  </si>
  <si>
    <t>БИЗНЕСИЙН ЭРСДЭЛ</t>
  </si>
  <si>
    <t>II. ЧАНАРЫН ҮНЭЛГЭЭ</t>
  </si>
  <si>
    <t>Асуулга</t>
  </si>
  <si>
    <t>Хариулт</t>
  </si>
  <si>
    <t>I. Корпорацийн засаглал болон ТУЗ-ийн үүрэг</t>
  </si>
  <si>
    <t xml:space="preserve">МУТС-тэй тэмцэх өөрийн дүрэм, журамтай </t>
  </si>
  <si>
    <t>Танай байгууллага МУТС-тэй тэмцэх зорилготой дүрэм, журамтай юу?</t>
  </si>
  <si>
    <t xml:space="preserve">МУТС-тэй тэмцэх дүрэм, журам батлах шатандаа явж байгаа </t>
  </si>
  <si>
    <t xml:space="preserve"> Тогтмол /сар бүр/ танилцуулдаг.</t>
  </si>
  <si>
    <r>
      <t>Хөтөлбөрийн бүхий л үе шатанд оролцон ажилладаг</t>
    </r>
    <r>
      <rPr>
        <sz val="12"/>
        <color theme="1"/>
        <rFont val="Times New Roman"/>
        <family val="1"/>
      </rPr>
      <t>.</t>
    </r>
  </si>
  <si>
    <t>Бүхий л асуудлаар дотоод аудиттай хамтран ажилладаг.</t>
  </si>
  <si>
    <r>
      <rPr>
        <sz val="7"/>
        <color theme="1"/>
        <rFont val="Times New Roman"/>
        <family val="1"/>
      </rPr>
      <t xml:space="preserve"> </t>
    </r>
    <r>
      <rPr>
        <sz val="12"/>
        <color theme="1"/>
        <rFont val="Times New Roman"/>
        <family val="1"/>
      </rPr>
      <t>Ёс зүйн дүрэмтэй, тусган ажилладаг.</t>
    </r>
  </si>
  <si>
    <t>Системтэй, сэжигтэй гүйлгээг илрүүлдэг.</t>
  </si>
  <si>
    <t>Хэрэглэгчдийн мэдээллийн сан нь мэдээллийн системд нэгддэг.</t>
  </si>
  <si>
    <t>Тогтмол /сар бүр/ танилцдаг.</t>
  </si>
  <si>
    <t>Байхгүй</t>
  </si>
  <si>
    <t>Байдаггүй</t>
  </si>
  <si>
    <t>Бүртгүүлсэн</t>
  </si>
  <si>
    <t>Уг дүрэм, журмыг ямар давтамжтайгаар шинэчилдэг вэ?</t>
  </si>
  <si>
    <t>МУТСТ тухай хуулийг дагаж мөрддөг</t>
  </si>
  <si>
    <t>Тогтмол /улирал бүр/ танилцуулдаг.</t>
  </si>
  <si>
    <t>Нэгж хариуцдаг, ТУЗ-с хяналт тавьдаг.</t>
  </si>
  <si>
    <t>ТУЗ оролцох шаардлагатай гэж үзсэн тохиолдолд.</t>
  </si>
  <si>
    <r>
      <rPr>
        <sz val="7"/>
        <color theme="1"/>
        <rFont val="Times New Roman"/>
        <family val="1"/>
      </rPr>
      <t xml:space="preserve"> </t>
    </r>
    <r>
      <rPr>
        <sz val="12"/>
        <color theme="1"/>
        <rFont val="Times New Roman"/>
        <family val="1"/>
      </rPr>
      <t>Ёс зүйн дүрэмтэй, тусгахаар бэлтгэсэн.</t>
    </r>
  </si>
  <si>
    <t>Системгүй боловч сэжигтэй гүйлгээг илрүүлдэг.</t>
  </si>
  <si>
    <t>Хэрэглэгчдийн мэдээллийн сантай боловч мэдээллийн системд нэгддэггүй.</t>
  </si>
  <si>
    <t>Тогтмол /улирал бүр/ танилцдаг.</t>
  </si>
  <si>
    <t>Өмнө нь байсан</t>
  </si>
  <si>
    <t>Байдаг</t>
  </si>
  <si>
    <t>Бүртгүүлээгүй</t>
  </si>
  <si>
    <t>Танай байгууллага МУТС-тэй тэмцэх хөтөлбөр хэрэгжүүлдэг үү?</t>
  </si>
  <si>
    <t>МУТС-тэй холбоотой асуудлыг дүрэмгүй боловч шийдвэрлэдэг</t>
  </si>
  <si>
    <t xml:space="preserve">Тогтмол /жилд 1 удаа/ танилцуулдаг. </t>
  </si>
  <si>
    <r>
      <rPr>
        <sz val="12"/>
        <color theme="1"/>
        <rFont val="Times New Roman"/>
        <family val="1"/>
      </rPr>
      <t>Хяналт тавих шатанд л ТУЗ оролцон ажилладаг</t>
    </r>
    <r>
      <rPr>
        <sz val="12"/>
        <color theme="1"/>
        <rFont val="Times New Roman"/>
        <family val="1"/>
      </rPr>
      <t>.</t>
    </r>
  </si>
  <si>
    <r>
      <rPr>
        <sz val="12"/>
        <color theme="1"/>
        <rFont val="Times New Roman"/>
        <family val="1"/>
      </rPr>
      <t>Нэгжтэй, ТУЗ-тэй энэ талаар хамтран ажиллах шаардлагагүй</t>
    </r>
    <r>
      <rPr>
        <sz val="12"/>
        <color theme="1"/>
        <rFont val="Times New Roman"/>
        <family val="1"/>
      </rPr>
      <t>.</t>
    </r>
  </si>
  <si>
    <r>
      <rPr>
        <sz val="7"/>
        <color theme="1"/>
        <rFont val="Times New Roman"/>
        <family val="1"/>
      </rPr>
      <t xml:space="preserve"> </t>
    </r>
    <r>
      <rPr>
        <sz val="12"/>
        <color theme="1"/>
        <rFont val="Times New Roman"/>
        <family val="1"/>
      </rPr>
      <t>Ёс зүйн дүрэмтэй, тусгаагүй.</t>
    </r>
  </si>
  <si>
    <t>Системтэй боловч сэжигтэй гүйлгээг илрүүлдэггүй, нэмэхээр ажиллаж байгаа.</t>
  </si>
  <si>
    <t>Хэрэглэгчийн мэдээллүүдийг авдаг боловч нэгдсэн мэдээллийн сан үүсгээгүй учир мэдээллийн системд нэгддэггүй.</t>
  </si>
  <si>
    <t>Тогтмол /жилд 1 удаа/ танилцдаг.</t>
  </si>
  <si>
    <t>Мэдэхгүй</t>
  </si>
  <si>
    <t>МУТСТ хөтөлбөрт эрсдэлийн менежмент болон сэжигтэй гүйлгээний тайлангийн шаардлагуудыг оруулсан уу? МУТСТ хөтөлбөр холбогдох хэлтэс болон нэгжүүдэд үр дүнтэй хэрэгжиж байгаа эсэх талаар хяналт хэрхэн тавьж байна вэ?</t>
  </si>
  <si>
    <t>МУТС-тэй тэмцэх дүрэм, журам баталж байгаагүй</t>
  </si>
  <si>
    <t>Шаардлагатай гэж үзсэн тохиолдолд л танилцуулдаг.</t>
  </si>
  <si>
    <t>Нэгж хариуцдаг, ТУЗ-с арга хэмжээ авдаггүй.</t>
  </si>
  <si>
    <r>
      <rPr>
        <sz val="12"/>
        <color theme="1"/>
        <rFont val="Times New Roman"/>
        <family val="1"/>
      </rPr>
      <t>Дотоод аудит хяналт тавьдаг, ТУЗ хамтран ажилладаггүй</t>
    </r>
    <r>
      <rPr>
        <sz val="12"/>
        <color theme="1"/>
        <rFont val="Times New Roman"/>
        <family val="1"/>
      </rPr>
      <t>.</t>
    </r>
  </si>
  <si>
    <t>Ёс зүйн дүрэмтэй, тусгах шаардлаггүй гэж үзсэн.</t>
  </si>
  <si>
    <t>Системтэй боловч сэжигтэй гүйлгээг илрүүлэх үзүүлэлтгүй.</t>
  </si>
  <si>
    <t>Хэрэглэгчдээс зөвхөн ерөнхий мэдээлэл авдаг, мэдээллийн сан үүсгээгүй учир мэдээллийн системд нэгддэггүй.</t>
  </si>
  <si>
    <t>Шаардлагатай гэж үзсэн тохиолдолд.</t>
  </si>
  <si>
    <t>Байгаа</t>
  </si>
  <si>
    <t>Танай байгууллагын төлөөлөн удирдах зөвлөл гишүүдээсээ МУТС-тэй тэмцэх асуудал хариуцсан хүн томилсон уу?</t>
  </si>
  <si>
    <t>Хуульд өөрчлөлт орсон, шинэчлэх шаардлага үүссэн бол</t>
  </si>
  <si>
    <t>Огт танилцуулдаггүй.</t>
  </si>
  <si>
    <r>
      <rPr>
        <sz val="12"/>
        <color theme="1"/>
        <rFont val="Times New Roman"/>
        <family val="1"/>
      </rPr>
      <t>ТУЗ-с арга хэмжээ авч ажилладаггүй</t>
    </r>
    <r>
      <rPr>
        <sz val="12"/>
        <color theme="1"/>
        <rFont val="Times New Roman"/>
        <family val="1"/>
      </rPr>
      <t>.</t>
    </r>
  </si>
  <si>
    <t>Хамтран ажилладаггүй.</t>
  </si>
  <si>
    <t>Ёс зүйн дүрэм боловсруулаагүй.</t>
  </si>
  <si>
    <r>
      <t>Системгүй, сэжигтэй гүйлгээг илрүүлэх үзүүлэлтгүй</t>
    </r>
    <r>
      <rPr>
        <sz val="12"/>
        <color theme="1"/>
        <rFont val="Times New Roman"/>
        <family val="1"/>
      </rPr>
      <t>.</t>
    </r>
  </si>
  <si>
    <t>Хэрэглэгчийн мэдээллийг авдаггүй учир мэдээллийн сан үүсгээгүй.</t>
  </si>
  <si>
    <r>
      <rPr>
        <sz val="12"/>
        <color theme="1"/>
        <rFont val="Times New Roman"/>
        <family val="1"/>
      </rPr>
      <t>Огт танилцдаггүй</t>
    </r>
    <r>
      <rPr>
        <sz val="12"/>
        <color theme="1"/>
        <rFont val="Times New Roman"/>
        <family val="1"/>
      </rPr>
      <t>.</t>
    </r>
  </si>
  <si>
    <t>Танай байгууллага МУТСТ хөтөлбөрийн тайланг төлөөлөн удирдах зөвлөлдөө танилцуулдаг уу?</t>
  </si>
  <si>
    <t>Журамд тусгагдаагүй ү/а-г зохицуулах шаардлага үүссэн</t>
  </si>
  <si>
    <t>МУТСТ хөтөлбөрт төлөөлөн удирдах зөвлөл хэрхэн оролцон ажилладаг вэ? ТУЗ-с авч ажилладаг арга хэмжээний талаар ерөнхий мэдээлэл өгнө үү.</t>
  </si>
  <si>
    <t>Жил бүр шинэчилдэг</t>
  </si>
  <si>
    <t>Төлөөлөн удирдах зөвлөл МУТС-тэй тэмцэх асуудлаар дотоод аудиттай хамтран ажилладаг уу?</t>
  </si>
  <si>
    <t>Улирал бүр шинэчилдэг</t>
  </si>
  <si>
    <t>Танай байгууллага ёс зүйн дүрэм боловсруулж ажилладаг уу? Уг дүрэмд МУТСТ-тэй холбоотой асуудал тусгагдсан уу?</t>
  </si>
  <si>
    <t>Огт шинэчилдэггүй</t>
  </si>
  <si>
    <t>Танай байгууллагад хэрэглэгчийн гүйлгээг илрүүлэх, шинжлэх, хянах, холбогдох мэдээлэл өгөх систем байгаа юу? Уг систем сэжигтэй гүйлгээг илрүүлэх (улаан туг, дохио зэрэг) үзүүлэлттэй юу? Тийм бол эдгээр үзүүлэлтүүдийн статистик мэдээллийг хавсаргана уу.</t>
  </si>
  <si>
    <t xml:space="preserve">МУТС-тэй тэмцэх хөтөлбөр хэрэгжүүлдэг </t>
  </si>
  <si>
    <t>Мэдээллийн системд (МС) байгууллагын хэрэглэгчдийн мэдээллийн сан нэгддэг үү?</t>
  </si>
  <si>
    <t xml:space="preserve">МУТС-тэй тэмцэх хөтөлбөр хэрэгжүүлэхээр ажиллаж байгаа </t>
  </si>
  <si>
    <t>Төлөөлөн удирдах зөвлөл, удирдлагууд нь уг системийн үйл ажиллагаа, үр дүнтэй танилцдаг уу?</t>
  </si>
  <si>
    <t xml:space="preserve">МУТС-тэй тэмцэх хөтөлбөр өмнө нь хэрэгжүүлж байсан </t>
  </si>
  <si>
    <t xml:space="preserve">Танай байгууллагын ТУЗ, удирдлагууд, албан хаагчдын боловсрол, ажлын туршлагыг 1-5 онооны хооронд дүгнэнэ үү? </t>
  </si>
  <si>
    <t xml:space="preserve">МУТС-тэй тэмцэх хөтөлбөр хэрэгжүүлж байгаагүй </t>
  </si>
  <si>
    <t>Танай байгууллагад гэмт хэрэгт холбогдуулан шалгагдаж байсан, эсхүл ял шийтгэл эдэлж байсан албан хаагч байдаг эсэх?</t>
  </si>
  <si>
    <t xml:space="preserve">МУТС-тэй тэмцэх хөтөлбөр хэрэгжүүлэх шаардлагагүй гэж үздэг учир хэрэгжүүлдэггүй </t>
  </si>
  <si>
    <t>Танай байгууллагын талаар олон нийтийн мэдээллийн хэрэгслээр сөрөг агуулгатай мэдээ байдаг эсэх?</t>
  </si>
  <si>
    <t>Танай байгууллага УБЕГ-т эцсийн өмчлөгчийн мэдээллээ бүртгүүлсэн эсэх?</t>
  </si>
  <si>
    <t>II. Дүрэм, журам: Хэрэглэгчийг таних</t>
  </si>
  <si>
    <r>
      <t>Танай байгууллагад харилцагчийг танихтай холбоотой дүрэм, журам байгаа юу? /</t>
    </r>
    <r>
      <rPr>
        <sz val="11"/>
        <color rgb="FFFF0000"/>
        <rFont val="Times New Roman"/>
        <family val="1"/>
      </rPr>
      <t>Энэхүү асуултад байхгүй гэж хариулсан бол 2-7, 9 асуултуудад хариулах шаардлагагүй/</t>
    </r>
  </si>
  <si>
    <t>Байгууллагад өөрсдийн баримталдаг журамтай.</t>
  </si>
  <si>
    <t>Бүх ажилчдын хурал зохион байгуулж танилцуулдаг.</t>
  </si>
  <si>
    <t xml:space="preserve">(8-9) этгээдийг тусгасан </t>
  </si>
  <si>
    <t>МУТСТ тухай хуультай нийцүүлсэн.</t>
  </si>
  <si>
    <t xml:space="preserve">(6) шаардлагыг бүгдийг нь тусгасан </t>
  </si>
  <si>
    <t xml:space="preserve">(3) мэдээллийг бүгдийг нь авдаг </t>
  </si>
  <si>
    <t xml:space="preserve">(5) шаардлагыг бүгдийг нь тусгасан </t>
  </si>
  <si>
    <t xml:space="preserve">Эрсдэл өндөртэй гэж үнэлэгдсэн </t>
  </si>
  <si>
    <t>(7-6) мэдээллийг заавал авдаг.</t>
  </si>
  <si>
    <t>Уг дүрэм, журмыг ямар хугацааны давтамжтайгаар шинэчилдэг вэ? Хамгийн сүүлд хэзээ шинэчилсэн бэ?</t>
  </si>
  <si>
    <t xml:space="preserve">Шаардлагуудыг оруулсан, нэгжээс хяналт тавин ажилладаг </t>
  </si>
  <si>
    <t>Дүрэм, журмыг батлах шатандаа явж байгаа.</t>
  </si>
  <si>
    <t>Тогтмол.</t>
  </si>
  <si>
    <t>Мэйлээр бүх ажилчидруу явуулдаг.</t>
  </si>
  <si>
    <t xml:space="preserve">(6-7) этгээдийг тусгасан </t>
  </si>
  <si>
    <t>Ихэнх заалтыг нь тусгасан.</t>
  </si>
  <si>
    <t>(5-4) шаардлагыг тусгасан</t>
  </si>
  <si>
    <t xml:space="preserve">(2) мэдээллийг нь л авдаг </t>
  </si>
  <si>
    <t xml:space="preserve">(4) шаардлагыг тусгасан </t>
  </si>
  <si>
    <t xml:space="preserve">МУТСТ тухай хуульд заасан эрсдэл өндөртэй харилцагч </t>
  </si>
  <si>
    <t>(4-5) мэдээллийг авдаг.</t>
  </si>
  <si>
    <t>Уг дүрэм, журмыг шинэчлэхдээ удирдлага болон ажилтнуудад танилцуулдаг уу? Ямар байдлаар танилцуулдаг вэ?</t>
  </si>
  <si>
    <t>Шаардлагуудыг оруулсан, нэгж байдаггүй, хяналт тавьдаг</t>
  </si>
  <si>
    <t>Дүрэм журам байхгүй, МУТСТ тухай хуулийг дагаж мөрддөг.</t>
  </si>
  <si>
    <t>Ихэвчлэн.</t>
  </si>
  <si>
    <r>
      <t>Зарлалын самбарт наачихдаг</t>
    </r>
    <r>
      <rPr>
        <sz val="11"/>
        <color theme="1"/>
        <rFont val="Times New Roman"/>
        <family val="1"/>
      </rPr>
      <t>.</t>
    </r>
  </si>
  <si>
    <t>(3-5) этгээдийг тусгасан</t>
  </si>
  <si>
    <t>Зарим заалтыг нь тусгасан.</t>
  </si>
  <si>
    <t>(2-3) шаардлагыг тусгасан</t>
  </si>
  <si>
    <r>
      <rPr>
        <sz val="11"/>
        <color theme="1"/>
        <rFont val="Times New Roman"/>
        <family val="1"/>
      </rPr>
      <t xml:space="preserve">(1) </t>
    </r>
    <r>
      <rPr>
        <sz val="11"/>
        <color theme="1"/>
        <rFont val="Calibri"/>
        <family val="2"/>
        <scheme val="minor"/>
      </rPr>
      <t>мэдээллийг нь авдаг</t>
    </r>
  </si>
  <si>
    <t xml:space="preserve">(3-2) шаардлагыг тусгасан </t>
  </si>
  <si>
    <t xml:space="preserve">Мөнгөний гарал үүсэл нь тодорхойгүй өндөр дүнтэй гүйлгээ хийхээр ирсэн </t>
  </si>
  <si>
    <r>
      <t xml:space="preserve">(2-3) мэдээллийг авдаг </t>
    </r>
    <r>
      <rPr>
        <sz val="11"/>
        <color theme="1"/>
        <rFont val="Calibri"/>
        <family val="2"/>
        <scheme val="minor"/>
      </rPr>
      <t>.</t>
    </r>
  </si>
  <si>
    <t>Танай байгууллага МУТС-тэй тэмцэх дүрэм, журамдаа харилцагчийг таних, баталгаажуулах хэсэгт доорх этгээдүүдийг тусгасан байдаг уу? Үүнд:                                                                                                                                    (1) Дотоодын иргэн                                                                                                        (2) Гадаадын иргэн                                                                                                     (3) Хуулийн этгээд                                                                                                        (4) Иттгэлцлийн/хуулийн/шашны/буяны байгууллага                                 (5) НҮБ-ын Аюулгүй зөвлөлөөс гаргасан хориг арга хэмжээний жагсаалтад орсон хувь хүн, хуулий этгээд                                                        (6) Улс төрд нөлөө бүхий этгээд                                                                            (7) Ашгийн бус байгууллага                                                                                    (8) Бусад</t>
  </si>
  <si>
    <t xml:space="preserve">Шаардлагуудыг оруулсан, нэгж байдаггүй, хяналт тавигддаггүй </t>
  </si>
  <si>
    <t>Дүрэм журам байхгүй, албан тушаалтан шийдвэрлэдэг.</t>
  </si>
  <si>
    <t>Шинэчлэх шаардлагатай үед.</t>
  </si>
  <si>
    <r>
      <t>Зөвхөн удирдлагад танилцуулдаг</t>
    </r>
    <r>
      <rPr>
        <sz val="11"/>
        <color theme="1"/>
        <rFont val="Times New Roman"/>
        <family val="1"/>
      </rPr>
      <t>.</t>
    </r>
  </si>
  <si>
    <t>(1-2) этгээдийг тусгасан</t>
  </si>
  <si>
    <t>Бүх салбар болон төв оффисдоо ижилхэн хэрэгжүүлдэг.</t>
  </si>
  <si>
    <t>Нийцүүлж бэлдээгүй.</t>
  </si>
  <si>
    <r>
      <rPr>
        <sz val="7"/>
        <color theme="1"/>
        <rFont val="Times New Roman"/>
        <family val="1"/>
      </rPr>
      <t xml:space="preserve"> </t>
    </r>
    <r>
      <rPr>
        <sz val="11"/>
        <color theme="1"/>
        <rFont val="Calibri"/>
        <family val="2"/>
        <scheme val="minor"/>
      </rPr>
      <t xml:space="preserve">1 шаардлагыг тусгасан </t>
    </r>
  </si>
  <si>
    <t>Эдгээрийс өөр мэдээлэл авдаг</t>
  </si>
  <si>
    <t>(1) л шаардлагыг тусгасан</t>
  </si>
  <si>
    <t xml:space="preserve">Өөрсдийн үзэмжээр эрсдэл өндөртэй гэж үзсэн харилцагч </t>
  </si>
  <si>
    <r>
      <rPr>
        <sz val="11"/>
        <color theme="1"/>
        <rFont val="Calibri"/>
        <family val="2"/>
        <scheme val="minor"/>
      </rPr>
      <t xml:space="preserve">1 мэдээллийг л авдаг </t>
    </r>
    <r>
      <rPr>
        <sz val="11"/>
        <color theme="1"/>
        <rFont val="Calibri"/>
        <family val="2"/>
        <scheme val="minor"/>
      </rPr>
      <t>.</t>
    </r>
  </si>
  <si>
    <t xml:space="preserve">Дээрх дүрэм, журмыг салбаруудаараа адил хэрэгжүүлдэг үү? </t>
  </si>
  <si>
    <t>Шаардлагуудыг оруулаагүй, нэгжээс хяналт тавин ажилладаг</t>
  </si>
  <si>
    <t>Байхгүй.</t>
  </si>
  <si>
    <r>
      <rPr>
        <sz val="12"/>
        <color theme="1"/>
        <rFont val="Times New Roman"/>
        <family val="1"/>
      </rPr>
      <t>Хааяа</t>
    </r>
    <r>
      <rPr>
        <sz val="12"/>
        <color theme="1"/>
        <rFont val="Times New Roman"/>
        <family val="1"/>
      </rPr>
      <t>.</t>
    </r>
  </si>
  <si>
    <t>Зөвхөн шинэчилсэн хүн мэддэг, бусад ажилчид шаардлагатай үед хардаг.</t>
  </si>
  <si>
    <t>Ямар ч этгээдийг тусгаагүй.</t>
  </si>
  <si>
    <t>Хүн их үйлчлүүлдэг салбартаа хэрэгжүүлдэг.</t>
  </si>
  <si>
    <t>Харилцагчийг таних дүрэм, журмыг хэрэгжүүлдэггүй.</t>
  </si>
  <si>
    <t xml:space="preserve">Эдгээрийн аль ч шаардлагыг тусгаагүй </t>
  </si>
  <si>
    <t xml:space="preserve">Ямар ч мэдээл авдаггүй </t>
  </si>
  <si>
    <t xml:space="preserve">Эдгээрийн аль ч шаардлагыг тусгаагүй буюу ямар ч шаардлага тавьдаггүй </t>
  </si>
  <si>
    <r>
      <t>Харилцагч бүрт адил үйлчилдэг. Эрсдэлээр нь ангилдаггүй</t>
    </r>
    <r>
      <rPr>
        <sz val="11"/>
        <color theme="1"/>
        <rFont val="Calibri"/>
        <family val="2"/>
        <scheme val="minor"/>
      </rPr>
      <t>.</t>
    </r>
  </si>
  <si>
    <t xml:space="preserve">Эдгээрийн аль ч мэдээллийг авдаггүй. </t>
  </si>
  <si>
    <t xml:space="preserve">Харилцагчийг таних дүрэм, журмыг боловсруулахдаа МУТСТ тухай хуульд нийцүүлсэн үү? </t>
  </si>
  <si>
    <t xml:space="preserve">Шаардлагуудыг оруулаагүй, нэгж байдаггүй, хяналт тавигддаггүй </t>
  </si>
  <si>
    <t>Шинэчилдэггүй.</t>
  </si>
  <si>
    <t>Шинэчилдэггүй</t>
  </si>
  <si>
    <t>Зөвхөн төвд байршилтай салбартаа л хэрэгжүүлдэг.</t>
  </si>
  <si>
    <t xml:space="preserve">Харилцагчийг таних МУТСТ дүрэм журамд дараах шаардлагуудыг оруулсан уу? Үүнд: 
• Бизнесийн харилцаа/гүйлгээний зорилгын талаарх мэдээллийг бүртгэх.
• Улс төрд нөлөө этгээд, бусад өндөр эрсдэлтэй харилцагч болон гүйлгээ зэрэгт харилцагчийг таних тусгай процессийг ашиглах.
• Улс төрд нөлөө бүхий этгээд болон өндөр эрсдэлтэй харилцагчдын гүйлгээг зохицуулах үүрэгтэй ажилтан томилох.
• Харилцагчдын мэдээллийг шинэчилж байх. 
• Харилцагчдын болон гүйлгээний бүртгэл хөтлөх, хянах
• Сэжигтэй гүйлгээг байгууллага дотроо болон бусад байгууллагуудад тайлагнах
</t>
  </si>
  <si>
    <t xml:space="preserve">МУТС-тэй тэмцэх асуудал хариуцсан нэгж томилсон </t>
  </si>
  <si>
    <t>Зарим салбартаа хэрэгжүүлдэг.</t>
  </si>
  <si>
    <t xml:space="preserve">Танай байгууллагаар үйлчлүүлж буй харилцагч дундын зуучлагч эсвэл оролцогч талын итгэмжлэгдсэн төлөөлөгч байх үед бенефициар өмчлөгчийн талаарх дараах мэдээллийг авдаг уу? Үүнд:
• Эрх зүйн харилцаа болон эрх мэдэл, тухайлбал итгэмжлэлийн эрх болон түүнтэй төстэй эрхүүд.
• Бенефициар өмчлөгчийн хөрөнгийн эх үүсвэрийн талаарх мэдээлэл.
• Төлөөлж буй компанийн эзэмшигч, удирдлагын тодорхойлолт.
</t>
  </si>
  <si>
    <t>МУТС-тэй тэмцэх асуудал хариуцсан хүн томилсон</t>
  </si>
  <si>
    <t>Салбарууддаа ерөөсөө хэрэгжүүлдэггүй.</t>
  </si>
  <si>
    <t xml:space="preserve">Шинэ харилцагчийг таних, баталгаажуулах үйл ажиллагаанд дараах шаардлагуудыг тусгасан уу? Үүнд: 
• Баталгаажуулалтын баримт бичгийн шалгалт.
• Шинэ хэрэглэгчидтэй нүүр тулсан уулзалт хийх.
• Бие даасан эх сурвалжтай мэдээллээр хангах.
• Өндөр эрсдэлтэй бизнестэй холбоотой эсхүл эрсдэлтэй гэгдэх орнуудын эрсдэлтэй харилцагчдыг нарийвчлан шалгах.
• Компанийн хувьд бизнес, байршил, санхүүгийн тайлан, хүлээгдэж буй гүйлгээ зэргийн мэдээллийг авах.
</t>
  </si>
  <si>
    <t>Дотоод аудит хариуцдаг</t>
  </si>
  <si>
    <t xml:space="preserve">Танай байгууллага ямар төрлийн харилцагчидтай хамтран ажиллахаас татгалздаг вэ? </t>
  </si>
  <si>
    <t xml:space="preserve">Шаардлагатай тохиолдолд л хүн томилон ажиллуулдаг </t>
  </si>
  <si>
    <t xml:space="preserve">Мөнгөн шилжүүлэг хийгдэх үед харилцагчдаас тухайн мөнгөний эх үүсвэр бүрээр дараах мэдээллийг авдаг уу? Үүнд: 
• Эх үүсвэрийн мэдээлэл /хувь хүн, хуулийн этгээдийн нэр хаяг/
• Шилжүүлгийн хэмжээ.
• Шилжүүлэг хийх тов.
• Төлбөрийн зааварчилгаа.
• Хүлээн авагчийн банкны тодорхойлолт.
• Хүлээн авагчийн нэр, хаяг.
• Шилжүүлгийн зорилго.
</t>
  </si>
  <si>
    <t>Нэгж, эсхүл хүн томилоогүй</t>
  </si>
  <si>
    <t>III. Эрсдэлийн менежмент</t>
  </si>
  <si>
    <t>Танай байгууллагад эрсдэлийн менежментийг хэрэгжүүлэх хэлтэс эсвэл нэгж байдаг уу? Эрсдэлийн менежментийн үйл ажиллагаанд  МУТС-тэй холбоотой эрсдэлийн асуудлуудыг оруулдаг уу?</t>
  </si>
  <si>
    <r>
      <t xml:space="preserve">ТУЗ-с шаардлагатай гэж үзсэн тохиолдолд л танилцуулдаг </t>
    </r>
    <r>
      <rPr>
        <b/>
        <sz val="12"/>
        <color theme="1"/>
        <rFont val="Times New Roman"/>
        <family val="1"/>
      </rPr>
      <t/>
    </r>
  </si>
  <si>
    <t>Нэгжтэй,  МУТС эрсдэлийн асуудлуудыг нарийвчилан оруулдаг.</t>
  </si>
  <si>
    <t>Олон улсын аргачлалын дагуу тогтмол /сар бүр/ хийдэг.</t>
  </si>
  <si>
    <t>Танай байгууллага МУТС үйл ажиллагаанд эрсдэлийн үнэлгээ хийдэг үү? Хэрэв тийм бол үнэлгээний хамрах хүрээ, давтамж ямар байдаг вэ? Үнэлгээг хэрхэн хийдэг вэ?</t>
  </si>
  <si>
    <t xml:space="preserve">ТУЗ-д огт танилцуулдаггүй </t>
  </si>
  <si>
    <t>Нэгжтэй,  МУТС эрсдэлийн асуудлуудыг багахан хэмжээнд оруулдаг.</t>
  </si>
  <si>
    <t>Өөрсдийн аргачлалын дагуу тогтомол/жилд 6 удаа/ хийдэг.</t>
  </si>
  <si>
    <t>Танай байгууллага МУТС эрсдэлийн ангиллын системтэй юу? Хэрэв тийм бол уг системийн талаар мэдээлэл өгнө үү.</t>
  </si>
  <si>
    <t>Нэгжгүй,  МУТС эрсдэлийн асуудлуудыг оруулдаг.</t>
  </si>
  <si>
    <t>Тогтсон аргачлалгүйгээр улирал бүр хийдэг.</t>
  </si>
  <si>
    <t>МУТС эрсдэлийн системтэй, олон улсын ангилалтай.</t>
  </si>
  <si>
    <t>Өндөр эрсдэлтэй  бүтээгдэхүүн болон Өндөр эрсдэлтэй хэрэглэгчдийг ангилдаг уу? Хэрхэн ангилдаг вэ?</t>
  </si>
  <si>
    <t>Хөтөлбөрийн бүхий л үе шатанд ТУЗ оролцдог</t>
  </si>
  <si>
    <t>Нэгжтэй,  МУТС эрсдэлийн асуудлуудыг оруулдаггүй.</t>
  </si>
  <si>
    <t xml:space="preserve">Тогтсон аргачлалгүй, тогмол бус хугацаанд хийдэг. </t>
  </si>
  <si>
    <t>МУТС эрсдэлийн системтэй, ангилж тооцдог.</t>
  </si>
  <si>
    <t>Ангилсан, олон улсын аргачлалаар.</t>
  </si>
  <si>
    <t>Тийм. Эрсдэлийг маш нарийвчлан харгалзан үздэг.</t>
  </si>
  <si>
    <r>
      <t>Бодлого, дүрэм, журам байдаг. Олон улсын тогтоосон аргачлалаар эрсдэлийн үнэлгээг хийдэг</t>
    </r>
    <r>
      <rPr>
        <sz val="12"/>
        <color theme="1"/>
        <rFont val="Times New Roman"/>
        <family val="1"/>
      </rPr>
      <t>.</t>
    </r>
  </si>
  <si>
    <t>МУТС-тэй холбоотойгоор улирал бүр мэдээлэл хүргүүлдэг.</t>
  </si>
  <si>
    <t>Танай байгууллага бизнесийн үйл ажиллагаагаа өргөжүүлэх (шинэ салбар, шинэ зах зээл (дотоодын болон гадаадын)) тохиолдолд МУТС үйл ажиллагааны эрсдэлийг харгалзан үздэг үү?</t>
  </si>
  <si>
    <t>Нэгж, албан тушаалтан байдаг, ТУЗ-с хяналт тавьдаг</t>
  </si>
  <si>
    <t>Нэгжгүй,  МУТС эрсдэлийн асуудлуудыг оруулдаггүй.</t>
  </si>
  <si>
    <t>Хийдэггүй/хийж байгаагүй.</t>
  </si>
  <si>
    <t>МУТС эрсдэлийн системтэй ч ангилал байхгүй.</t>
  </si>
  <si>
    <t>Ангилсан, өөрсдийн аргачлалаар.</t>
  </si>
  <si>
    <r>
      <rPr>
        <sz val="11"/>
        <color theme="1"/>
        <rFont val="Calibri"/>
        <family val="2"/>
        <scheme val="minor"/>
      </rPr>
      <t>Өөрсдийн гаргасан аргачлалын хүрээнд эрсдэлийг үнэлдэг</t>
    </r>
    <r>
      <rPr>
        <sz val="11"/>
        <color theme="1"/>
        <rFont val="Calibri"/>
        <family val="2"/>
        <scheme val="minor"/>
      </rPr>
      <t>.</t>
    </r>
  </si>
  <si>
    <t>Бодлого, дүрэм, журам байдаг. Өөрсдийн тогтоосон аргачлалаар эрсдэлийн үнэлгээг хийдэг.</t>
  </si>
  <si>
    <t>МУТС-тэй холбоотойгоор хагас жилд 1 удаа мэдээлэл хүргүүлдэг.</t>
  </si>
  <si>
    <t>Шинэ бүтээгдэхүүн, үйлчилгээ нэвтрүүлэх тохиолдолд МУТС эрсдэлийг хэрхэн үнэлдэг вэ? Үүнтэй холбоотой бодлого, дүрэм, журам байдаг уу? Эрсдэлийн үнэлгээг хэрхэн гүйцэтгэдэг вэ?</t>
  </si>
  <si>
    <t>МУТС эрсдэлийн системгүй ч гар аргаар тооцдог.</t>
  </si>
  <si>
    <t>Бүтээгдэхүүнээ ангилсан, харилцагчдийг ангилаагүй.</t>
  </si>
  <si>
    <r>
      <rPr>
        <sz val="11"/>
        <color theme="1"/>
        <rFont val="Calibri"/>
        <family val="2"/>
        <scheme val="minor"/>
      </rPr>
      <t>Нарийвчлан тооцдоггүй ч эрсдэлийг үнэлдэг</t>
    </r>
    <r>
      <rPr>
        <sz val="11"/>
        <color theme="1"/>
        <rFont val="Calibri"/>
        <family val="2"/>
        <scheme val="minor"/>
      </rPr>
      <t>.</t>
    </r>
  </si>
  <si>
    <t>Эрсдэлийн үнэлгээ хийдэг боловч үүнтэй холбоотой бодлого, дүрэм, журам байхгүй.</t>
  </si>
  <si>
    <t>МУТС-тэй холбоотойгоор жилд 1 удаа мэдээлэл хүргүүлдэг.</t>
  </si>
  <si>
    <t>Төлөөлөн удирдах зөвлөл болон дээд удирдлагад МУТС үйл ажиллагааны эрсдэлийн талаар мэдээлдэг үү? Хэрхэн мэдээлдэг вэ?</t>
  </si>
  <si>
    <r>
      <rPr>
        <sz val="11"/>
        <color theme="1"/>
        <rFont val="Calibri"/>
        <family val="2"/>
        <scheme val="minor"/>
      </rPr>
      <t>Байхгүй</t>
    </r>
    <r>
      <rPr>
        <sz val="11"/>
        <color theme="1"/>
        <rFont val="Calibri"/>
        <family val="2"/>
        <scheme val="minor"/>
      </rPr>
      <t>.</t>
    </r>
  </si>
  <si>
    <t>Зөвхөн хэрэглэгчдийг нас, хүйс, боловсрол зэргээр ангилдаг.</t>
  </si>
  <si>
    <r>
      <rPr>
        <sz val="12"/>
        <color theme="1"/>
        <rFont val="Times New Roman"/>
        <family val="1"/>
      </rPr>
      <t>Эрсдэлийг тодорхойлохыг хичээдэг боловч тодорхойлох боломжгүй байдаг</t>
    </r>
    <r>
      <rPr>
        <sz val="12"/>
        <color theme="1"/>
        <rFont val="Times New Roman"/>
        <family val="1"/>
      </rPr>
      <t>.</t>
    </r>
  </si>
  <si>
    <t>Эрсдэлийг тооцдоггүй ч бодлого, дүрэм, журам байдаг.</t>
  </si>
  <si>
    <r>
      <rPr>
        <sz val="12"/>
        <color theme="1"/>
        <rFont val="Times New Roman"/>
        <family val="1"/>
      </rPr>
      <t>МУТС-тэй холбоотой мэдээлэл хүргүүлэх гэж байгаа. /хэрэгжих шатандаа байгаа/</t>
    </r>
    <r>
      <rPr>
        <sz val="12"/>
        <color theme="1"/>
        <rFont val="Times New Roman"/>
        <family val="1"/>
      </rPr>
      <t>.</t>
    </r>
  </si>
  <si>
    <t>IV. Дотоод хяналт ба дотоод, гадаад аудит</t>
  </si>
  <si>
    <r>
      <rPr>
        <sz val="11"/>
        <color theme="1"/>
        <rFont val="Calibri"/>
        <family val="2"/>
        <scheme val="minor"/>
      </rPr>
      <t>Тийм ангилал байхгүй</t>
    </r>
    <r>
      <rPr>
        <sz val="11"/>
        <color theme="1"/>
        <rFont val="Calibri"/>
        <family val="2"/>
        <scheme val="minor"/>
      </rPr>
      <t>.</t>
    </r>
  </si>
  <si>
    <r>
      <rPr>
        <sz val="12"/>
        <color theme="1"/>
        <rFont val="Times New Roman"/>
        <family val="1"/>
      </rPr>
      <t>Үгүй</t>
    </r>
    <r>
      <rPr>
        <sz val="12"/>
        <color theme="1"/>
        <rFont val="Times New Roman"/>
        <family val="1"/>
      </rPr>
      <t>.</t>
    </r>
  </si>
  <si>
    <t>Тийм зүйл байхгүй.</t>
  </si>
  <si>
    <r>
      <rPr>
        <sz val="7"/>
        <color theme="1"/>
        <rFont val="Times New Roman"/>
        <family val="1"/>
      </rPr>
      <t xml:space="preserve"> </t>
    </r>
    <r>
      <rPr>
        <sz val="12"/>
        <color theme="1"/>
        <rFont val="Times New Roman"/>
        <family val="1"/>
      </rPr>
      <t>МУТС-тэй холбоотой мэдээлэл байхгүй</t>
    </r>
    <r>
      <rPr>
        <sz val="12"/>
        <color theme="1"/>
        <rFont val="Times New Roman"/>
        <family val="1"/>
      </rPr>
      <t>.</t>
    </r>
  </si>
  <si>
    <t>Танай байгууллагад дотоод аудитын хэлтэс/нэгж бий юу? Дотоод аудитаас МУТСТ үйл ажиллагаатай холбоотой хэрэгжүүлж буй хөтөлбөр, дүрэм, журам, бодлого, үйл ажиллагаанд хяналт тавьдаг уу?</t>
  </si>
  <si>
    <t>Дотоод аудитын хэлтэс, нэгж байгаа, хяналт тавьдаг.</t>
  </si>
  <si>
    <r>
      <rPr>
        <sz val="7"/>
        <color theme="1"/>
        <rFont val="Times New Roman"/>
        <family val="1"/>
      </rPr>
      <t xml:space="preserve"> </t>
    </r>
    <r>
      <rPr>
        <sz val="12"/>
        <color theme="1"/>
        <rFont val="Times New Roman"/>
        <family val="1"/>
      </rPr>
      <t>Сард 1 удаа бол</t>
    </r>
    <r>
      <rPr>
        <sz val="12"/>
        <color theme="1"/>
        <rFont val="Times New Roman"/>
        <family val="1"/>
      </rPr>
      <t>.</t>
    </r>
  </si>
  <si>
    <r>
      <rPr>
        <sz val="12"/>
        <color theme="1"/>
        <rFont val="Times New Roman"/>
        <family val="1"/>
      </rPr>
      <t xml:space="preserve">Дотоод аудитын нэгж байгаа. Хангалттай цаг зарцуулдаг </t>
    </r>
    <r>
      <rPr>
        <sz val="12"/>
        <color theme="1"/>
        <rFont val="Times New Roman"/>
        <family val="1"/>
      </rPr>
      <t>.</t>
    </r>
  </si>
  <si>
    <t>Дотоод аудит байгаа. МУТС-тэй холбоотой асуудал хангалттай хэмжээнд багтсан.</t>
  </si>
  <si>
    <t>Тийм. МУТС үйл ажиллагааны эрсдэлгүй гэсэн дүгнэлт гарсан.</t>
  </si>
  <si>
    <t>Хэрвээ дотоод аудит МУТСТ үйл ажиллагаатай холбоотой хяналт, шалгалт хийдэг бол ямар давтамжтай хийдэг вэ? Хамгийн сүүлд дотоод аудитын хэлтэс хэзээ шалгалт хийсэн бэ? Сүүлд хийгдсэн үнэлгээ, шалгалтын хамрах хүрээ, түүний үр дүнг тайлбарлана уу.</t>
  </si>
  <si>
    <r>
      <rPr>
        <sz val="12"/>
        <color theme="1"/>
        <rFont val="Times New Roman"/>
        <family val="1"/>
      </rPr>
      <t>Дотоод аудитын хэлтэс, нэгж байхгүй ч хяналт байгаа</t>
    </r>
    <r>
      <rPr>
        <sz val="12"/>
        <color theme="1"/>
        <rFont val="Times New Roman"/>
        <family val="1"/>
      </rPr>
      <t>.</t>
    </r>
  </si>
  <si>
    <r>
      <rPr>
        <sz val="12"/>
        <color theme="1"/>
        <rFont val="Times New Roman"/>
        <family val="1"/>
      </rPr>
      <t>Улиралд 1 удаа</t>
    </r>
    <r>
      <rPr>
        <sz val="12"/>
        <color theme="1"/>
        <rFont val="Times New Roman"/>
        <family val="1"/>
      </rPr>
      <t>.</t>
    </r>
  </si>
  <si>
    <r>
      <rPr>
        <sz val="12"/>
        <color theme="1"/>
        <rFont val="Times New Roman"/>
        <family val="1"/>
      </rPr>
      <t>Дотоод аудитын нэгж байгаа. Шаардлагатай цагийг зарцуулдаг</t>
    </r>
    <r>
      <rPr>
        <sz val="12"/>
        <color theme="1"/>
        <rFont val="Times New Roman"/>
        <family val="1"/>
      </rPr>
      <t>.</t>
    </r>
  </si>
  <si>
    <t>Дотоод аудит байгаа. МУТС-тэй холбоотой асуудал шаардлагатай хэмжээнд багтсан.</t>
  </si>
  <si>
    <t>Тийм. МУТС үйл ажиллагааны эрсдэл үүсэж болзошгүй гэсэн дүгнэлт гарсан.</t>
  </si>
  <si>
    <t>Дотоод аудитын нэгж хэдэн хүнтэй вэ? Дотоод аудит МУТСТ-тэй холбоотой үйл ажиллагаанд хэр их цаг зарцуулж ажилладаг вэ?</t>
  </si>
  <si>
    <r>
      <rPr>
        <sz val="12"/>
        <color theme="1"/>
        <rFont val="Times New Roman"/>
        <family val="1"/>
      </rPr>
      <t>Дотоод аудитын хэлтэс, нэгж байхгүй ч хөтөлбөр, дүрэм журам, бодлого байгаа. Үйл ажиллагааны хяналт байхгүй</t>
    </r>
    <r>
      <rPr>
        <sz val="12"/>
        <color theme="1"/>
        <rFont val="Times New Roman"/>
        <family val="1"/>
      </rPr>
      <t>.</t>
    </r>
  </si>
  <si>
    <r>
      <rPr>
        <sz val="12"/>
        <color theme="1"/>
        <rFont val="Times New Roman"/>
        <family val="1"/>
      </rPr>
      <t>Жилд 2 удаа</t>
    </r>
    <r>
      <rPr>
        <sz val="12"/>
        <color theme="1"/>
        <rFont val="Times New Roman"/>
        <family val="1"/>
      </rPr>
      <t>.</t>
    </r>
  </si>
  <si>
    <r>
      <rPr>
        <sz val="12"/>
        <color theme="1"/>
        <rFont val="Times New Roman"/>
        <family val="1"/>
      </rPr>
      <t>Дотоод аудитын нэгж байгаа. Энэ талаар анхаарч ажилладаг</t>
    </r>
    <r>
      <rPr>
        <sz val="12"/>
        <color theme="1"/>
        <rFont val="Times New Roman"/>
        <family val="1"/>
      </rPr>
      <t>.</t>
    </r>
  </si>
  <si>
    <t>Дотоод аудит байгаа. МУТС-тэй холбоотой асуудал бага хэмжээнд багтсан.</t>
  </si>
  <si>
    <t>Тийм. МУТС үйл ажиллагааны эрсдэлтэй гэсэн дүгнэлт гарсан.</t>
  </si>
  <si>
    <t>Дотоод аудитын үр дүнг тайлагнах, хянах системээ тодорхойлно уу. Хэн энэхүү тайланг хүлээн авдаг вэ? Эдгээр тайлангуудын аль нэгэнд нь МУТС асуудал багтсан уу?</t>
  </si>
  <si>
    <r>
      <rPr>
        <sz val="12"/>
        <color theme="1"/>
        <rFont val="Times New Roman"/>
        <family val="1"/>
      </rPr>
      <t xml:space="preserve">Дотоод аудитын хэлтэс, нэгж байгаа, хөтөлбөр, дүрэм журам, бодлого, үйл ажиллагааны хяналт байхгүй </t>
    </r>
    <r>
      <rPr>
        <sz val="12"/>
        <color theme="1"/>
        <rFont val="Times New Roman"/>
        <family val="1"/>
      </rPr>
      <t>.</t>
    </r>
  </si>
  <si>
    <r>
      <rPr>
        <sz val="12"/>
        <color theme="1"/>
        <rFont val="Times New Roman"/>
        <family val="1"/>
      </rPr>
      <t>Жилд 1 удаа</t>
    </r>
    <r>
      <rPr>
        <sz val="12"/>
        <color theme="1"/>
        <rFont val="Times New Roman"/>
        <family val="1"/>
      </rPr>
      <t>.</t>
    </r>
  </si>
  <si>
    <r>
      <t>Дотоод аудитын нэгж байгаа ч МУТС-тэй холбоотой үйл ажиллагааг шалгадаггүй</t>
    </r>
    <r>
      <rPr>
        <sz val="12"/>
        <color theme="1"/>
        <rFont val="Times New Roman"/>
        <family val="1"/>
      </rPr>
      <t>.</t>
    </r>
  </si>
  <si>
    <t>Дотоод аудит байгаа хэдий ч  МУТС-тэй холбоотой асуудал багтаагүй.</t>
  </si>
  <si>
    <t>Үгүй. Гэхдээ гадаад аудит оруулахаар төлөвлөж байгаа. Эсвэл Тийм. МУТС үйл ажиллагааны өндөр эрсдэлтэй гэсэн дүгнэлт гарсан.</t>
  </si>
  <si>
    <t>МУТСТ үйл ажиллагаанд гадаад аудитаар хяналт хийлгэж байсан уу? Хэрэв тийм бол уг хяналт, шалгалтын үр дүнгийн талаар мэдээлэл өгнө үү.</t>
  </si>
  <si>
    <r>
      <rPr>
        <sz val="12"/>
        <color theme="1"/>
        <rFont val="Times New Roman"/>
        <family val="1"/>
      </rPr>
      <t>Дотоод аудитын хэлтэс, нэгж байхгүй</t>
    </r>
    <r>
      <rPr>
        <sz val="12"/>
        <color theme="1"/>
        <rFont val="Times New Roman"/>
        <family val="1"/>
      </rPr>
      <t>.</t>
    </r>
  </si>
  <si>
    <r>
      <rPr>
        <sz val="12"/>
        <color theme="1"/>
        <rFont val="Times New Roman"/>
        <family val="1"/>
      </rPr>
      <t>2 жилд 1 удаа</t>
    </r>
    <r>
      <rPr>
        <sz val="12"/>
        <color theme="1"/>
        <rFont val="Times New Roman"/>
        <family val="1"/>
      </rPr>
      <t>.</t>
    </r>
  </si>
  <si>
    <r>
      <rPr>
        <sz val="12"/>
        <color theme="1"/>
        <rFont val="Times New Roman"/>
        <family val="1"/>
      </rPr>
      <t>Огт цаг гаргадаггүй. Дотоод аудитын нэгж байхгүй</t>
    </r>
    <r>
      <rPr>
        <sz val="12"/>
        <color theme="1"/>
        <rFont val="Times New Roman"/>
        <family val="1"/>
      </rPr>
      <t>.</t>
    </r>
  </si>
  <si>
    <t>Дотоод аудит байхгүй. Эсвэл МУТС-тэй холбоотой асуудал багтаагүй.</t>
  </si>
  <si>
    <t>Үгүй.</t>
  </si>
  <si>
    <t>V. Комплианс</t>
  </si>
  <si>
    <r>
      <t xml:space="preserve">Танай байгууллага МУТСТ-тэй холбоотой комплианс ажилтан томилсон уу? Хэрэв тийм бол нэр, албан тушаал, мэргэжлийн ур чадвар, чиг үүргийг тодорхойлно уу. </t>
    </r>
    <r>
      <rPr>
        <sz val="11"/>
        <color rgb="FFFF0000"/>
        <rFont val="Times New Roman"/>
        <family val="1"/>
      </rPr>
      <t>/Комплианс ажилтныг томилоогүй тохиолдолд уг бүлгийн асуулгуудыг асуух шаардлагагүй/</t>
    </r>
  </si>
  <si>
    <t>Комплайнс ажилтан томилсон МУТСТ мэдээлэл, чиг үүргийг тодорхойлсон.</t>
  </si>
  <si>
    <r>
      <rPr>
        <sz val="8"/>
        <color theme="1"/>
        <rFont val="Times New Roman"/>
        <family val="1"/>
      </rPr>
      <t xml:space="preserve">Тухайн байгууллага комплианс ажилтантай, МУТСТ чиглэлээр ажилладаг </t>
    </r>
    <r>
      <rPr>
        <sz val="8"/>
        <color theme="1"/>
        <rFont val="Times New Roman"/>
        <family val="1"/>
      </rPr>
      <t>.</t>
    </r>
  </si>
  <si>
    <t>Тайлагнах нь тодорхой, тогтмол тайлагнадаг.</t>
  </si>
  <si>
    <r>
      <rPr>
        <sz val="8"/>
        <color theme="1"/>
        <rFont val="Times New Roman"/>
        <family val="1"/>
      </rPr>
      <t>Тайлангийн үр дүнг бичсэн, үр дүнд МУТСТ-тэй холбоотой хэрэгжүүлсэн үйл ажиллагаа, хэрэгжилт, үр дүнг багтаасан, хэрэгжүүлсэн үйл ажиллагаа комплианс ажилтны чиг үүрэгт бүрэн нийцсэн, үр ашигтай хэрэгжсэн</t>
    </r>
    <r>
      <rPr>
        <sz val="8"/>
        <color theme="1"/>
        <rFont val="Times New Roman"/>
        <family val="1"/>
      </rPr>
      <t>.</t>
    </r>
  </si>
  <si>
    <t>3 үүргийг тодорхойлсон, комплианс ажилтны мөрдөж ажилладаг бусад чиг үүргүүдийг тодорхойлсон.</t>
  </si>
  <si>
    <t>МУТСТ үйл ажиллагааны комплиансын асуудал хариуцсан ажилтан МУТСТ үйл ажиллагаанаас өөр үйл ажиллагаатай холбоотой үүрэг гүйцэтгэдэг үү? Хэрэв тийм бол, өөр ямар чиг үүргээр ажилладгийг тодорхой бичнэ үү, хэр цаг хугацааг МУТСТ асуудалд зарцуулдаг вэ?</t>
  </si>
  <si>
    <t>Комплайнс ажилтан томилсон холбогдох мэдээлэл, чиг үүргийг тодорхойлсон.</t>
  </si>
  <si>
    <r>
      <rPr>
        <sz val="8"/>
        <color theme="1"/>
        <rFont val="Times New Roman"/>
        <family val="1"/>
      </rPr>
      <t>Комплианс ажилтны чиг үүргийг тодорхойлсон, төлөвлөгөөг боловсруулан ажилладаг</t>
    </r>
    <r>
      <rPr>
        <sz val="8"/>
        <color theme="1"/>
        <rFont val="Times New Roman"/>
        <family val="1"/>
      </rPr>
      <t>.</t>
    </r>
  </si>
  <si>
    <t>Тайлагнах нь тодорхой хэдий ч тогтсон хугацаа байхгүй.</t>
  </si>
  <si>
    <r>
      <rPr>
        <sz val="8"/>
        <color theme="1"/>
        <rFont val="Times New Roman"/>
        <family val="1"/>
      </rPr>
      <t>Тайлангийн үр дүнг бичсэн, үр дүнд МУТСТ-тэй холбоотой хэрэгжүүлсэн үйл ажиллагаа, хэрэгжилт, үр дүнг багтаасан хэдий ч хэрэгжүүлсэн үйл ажиллагаа нь хангалттай түвшинд байж чадаагүй</t>
    </r>
    <r>
      <rPr>
        <sz val="8"/>
        <color theme="1"/>
        <rFont val="Times New Roman"/>
        <family val="1"/>
      </rPr>
      <t>.</t>
    </r>
  </si>
  <si>
    <t>3 үүргийг зөв тодорхойлсон, хэрэгжүүлдэг үйл ажиллагааг зохих түвшинд дурдсан.</t>
  </si>
  <si>
    <t>МУТСТ үйл ажиллагааны комплиансын асуудал хариуцсан ажилтан тайлангаа хэнд, хэр хугацааны давтамжтай мэдээлдэг вэ?</t>
  </si>
  <si>
    <t xml:space="preserve">Комплианс ажилтантай хэдий ч МУТСТ чиглэлээр гүйцэтгэх үүргийг нарийн тодорхойлоогүй </t>
  </si>
  <si>
    <r>
      <rPr>
        <sz val="8"/>
        <color theme="1"/>
        <rFont val="Times New Roman"/>
        <family val="1"/>
      </rPr>
      <t>Комплианс ажилтны чиг үүргийг тодорхойлсон,  төлөвлөгөөгүй хэдий ч тодорхой хугацааг комплианс ажилтны үүрэгт зарцуулдаг</t>
    </r>
    <r>
      <rPr>
        <sz val="8"/>
        <color theme="1"/>
        <rFont val="Times New Roman"/>
        <family val="1"/>
      </rPr>
      <t>.</t>
    </r>
  </si>
  <si>
    <t>Тайланг тогтсон хугацаанд гаргадаг хэдий ч тайланг мэдээлж, танилцуулдаггүй.</t>
  </si>
  <si>
    <r>
      <rPr>
        <sz val="8"/>
        <color theme="1"/>
        <rFont val="Times New Roman"/>
        <family val="1"/>
      </rPr>
      <t>Тайлангийн үр дүнг бичсэн хэдий ч хэрэгжүүлсэн үйл ажиллагаа нь МУТСТ чиг үүрэгтэй бүрэн нийцээгүй, үйл ажиллагааны хэрэгжилт, үр дүн хангалттай бус байсан</t>
    </r>
    <r>
      <rPr>
        <sz val="8"/>
        <color theme="1"/>
        <rFont val="Times New Roman"/>
        <family val="1"/>
      </rPr>
      <t>.</t>
    </r>
  </si>
  <si>
    <r>
      <t>2 үүргийг зөв тодорхойлон, эдгээр үүргийн дагуу хэрэгжүүлдэг үйл ажиллагааг зохих түвшинд дурдсан</t>
    </r>
    <r>
      <rPr>
        <sz val="8"/>
        <color theme="1"/>
        <rFont val="Times New Roman"/>
        <family val="1"/>
      </rPr>
      <t>.</t>
    </r>
  </si>
  <si>
    <t>МУТС-ийн комплиансын асуудал хариуцсан ажилтны бэлтгэсэн сүүлийн тайлангийн үр дүнг товч бичнэ үү.</t>
  </si>
  <si>
    <t>Комплианс ажилтангүй хэдий ч МУТСТ чиглэлээр ажиллах комплианс ажилтны чиг үүргийг хариуцсан ажилтан байгаа</t>
  </si>
  <si>
    <t>Комплианс ажилтны чиг үүргийг тодорхойлсон,  төлөвлөгөөгүй, МУТСТ-тэй холбоотой комплианс ажилтны үүргийг гүйцэтгэх чиглэл авсан хэдий ч үйл ажиллагаа идэвхтэй явуулдаггүй.</t>
  </si>
  <si>
    <t>Тайланг зөвхөн шаардсан үед гаргадаг.</t>
  </si>
  <si>
    <r>
      <rPr>
        <sz val="8"/>
        <color theme="1"/>
        <rFont val="Times New Roman"/>
        <family val="1"/>
      </rPr>
      <t>Тайлангийн үр дүнг бичсэн хэдий МУТСТ-тэй холбоотой хэрэгжүүлсэн үйл ажиллагаа нь үр ашиг багатай, үр дүн муутай байсан</t>
    </r>
    <r>
      <rPr>
        <sz val="8"/>
        <color theme="1"/>
        <rFont val="Times New Roman"/>
        <family val="1"/>
      </rPr>
      <t>.</t>
    </r>
  </si>
  <si>
    <t>Аль нэг чиг үүргийг зөв тодорхойлсон.</t>
  </si>
  <si>
    <t>МУТС-ийн комплиансын асуудал хариуцсан ажилтны (a) сэжигтэй үйл ажиллагааг хянах, тайлагнах; (b) сургалт зохион байгуулах; (в) эрсдэлийн систем ба хяналтыг бий болгох, (d) бусад зэрэг үүргүүдийг тайлбарлан, эдгээр чиг үүргийн дагуу гүйцэтгэдэг ажил үүргийг бичнэ үү.</t>
  </si>
  <si>
    <t xml:space="preserve">Комплианс ажилтныг томилоогүй </t>
  </si>
  <si>
    <t>Комплианс ажилтны хариуцдаг бусад чиг үүргийг тодорхойлоогүй, МУТСТ чиг үүргийн хүрээнд идэвхтэй үйл ажиллагаа явуулдаггүй.</t>
  </si>
  <si>
    <t>Тайлан гаргадаггүй.</t>
  </si>
  <si>
    <r>
      <rPr>
        <sz val="8"/>
        <color theme="1"/>
        <rFont val="Times New Roman"/>
        <family val="1"/>
      </rPr>
      <t>Тайлангийн үр дүнг бичээгүй буюу тайлан гаргадаггүй</t>
    </r>
    <r>
      <rPr>
        <sz val="8"/>
        <color theme="1"/>
        <rFont val="Times New Roman"/>
        <family val="1"/>
      </rPr>
      <t>.</t>
    </r>
  </si>
  <si>
    <r>
      <t>Эдгээр үүргүүдийг тодорхойлж чадаагүй</t>
    </r>
    <r>
      <rPr>
        <sz val="8"/>
        <color theme="1"/>
        <rFont val="Times New Roman"/>
        <family val="1"/>
      </rPr>
      <t>.</t>
    </r>
  </si>
  <si>
    <t>VI. Сургалт, хүний нөөц</t>
  </si>
  <si>
    <t xml:space="preserve">Ажилтнуудад зориулсан МУТС сургалтын хөтөлбөр байдаг уу?  </t>
  </si>
  <si>
    <r>
      <rPr>
        <sz val="12"/>
        <color theme="1"/>
        <rFont val="Times New Roman"/>
        <family val="1"/>
      </rPr>
      <t>МУТСТ-тэй чиглэлээр сургалтын хөтөлбөртэй</t>
    </r>
    <r>
      <rPr>
        <sz val="12"/>
        <color theme="1"/>
        <rFont val="Times New Roman"/>
        <family val="1"/>
      </rPr>
      <t>.</t>
    </r>
  </si>
  <si>
    <r>
      <rPr>
        <sz val="12"/>
        <color theme="1"/>
        <rFont val="Times New Roman"/>
        <family val="1"/>
      </rPr>
      <t>Давтамж өндөр, сүүлийн 1 сарын хугацаанд сургалт зохион байгуулсан</t>
    </r>
    <r>
      <rPr>
        <sz val="12"/>
        <color theme="1"/>
        <rFont val="Times New Roman"/>
        <family val="1"/>
      </rPr>
      <t>.</t>
    </r>
  </si>
  <si>
    <r>
      <rPr>
        <sz val="12"/>
        <color theme="1"/>
        <rFont val="Times New Roman"/>
        <family val="1"/>
      </rPr>
      <t>Чиглэл бүрээр сургалтыг зохион байгуулдаг, шинэ ажилчдад зориулсан сургалтыг тухай бүрд нь тогтмол зохион байгуулдаг</t>
    </r>
    <r>
      <rPr>
        <sz val="12"/>
        <color theme="1"/>
        <rFont val="Times New Roman"/>
        <family val="1"/>
      </rPr>
      <t>.</t>
    </r>
  </si>
  <si>
    <t>ТУЗ, удирдлагуудад зориулан тогтмол сургалт явуулдаг, сургалтын мэдээллийг өгсөн.</t>
  </si>
  <si>
    <r>
      <rPr>
        <sz val="12"/>
        <color theme="1"/>
        <rFont val="Times New Roman"/>
        <family val="1"/>
      </rPr>
      <t>МУТСТ-тэй холбоотой сургалтын төсвийг хангалттай  гаргадаг</t>
    </r>
    <r>
      <rPr>
        <sz val="12"/>
        <color theme="1"/>
        <rFont val="Times New Roman"/>
        <family val="1"/>
      </rPr>
      <t>.</t>
    </r>
  </si>
  <si>
    <t>Сургалт хэр хугацааны давтамжтай явагддаг вэ? Хамгийн сүүлд хэзээ сургалт зохион байгуулсан бэ?</t>
  </si>
  <si>
    <r>
      <rPr>
        <sz val="12"/>
        <color theme="1"/>
        <rFont val="Times New Roman"/>
        <family val="1"/>
      </rPr>
      <t>Сургалтын хөтөлбөртөө МУТС-тэй чиглэлээр сургалтыг оруулсан</t>
    </r>
    <r>
      <rPr>
        <sz val="12"/>
        <color theme="1"/>
        <rFont val="Times New Roman"/>
        <family val="1"/>
      </rPr>
      <t>.</t>
    </r>
  </si>
  <si>
    <r>
      <rPr>
        <sz val="12"/>
        <color theme="1"/>
        <rFont val="Times New Roman"/>
        <family val="1"/>
      </rPr>
      <t>Давтамж өндөр, сүүлийн 3 сарын хугацаанд сургалт зохион байгуулсан</t>
    </r>
    <r>
      <rPr>
        <sz val="12"/>
        <color theme="1"/>
        <rFont val="Times New Roman"/>
        <family val="1"/>
      </rPr>
      <t>.</t>
    </r>
  </si>
  <si>
    <t>Шинэ ажилчдад зориулан тогтмол сургалт явуулдаг хэдий ч үйл ажиллагааны чиглэл бүрээр ялгаатай  зохион байгуулдаггүй.</t>
  </si>
  <si>
    <t>ТУЗ, удирдлагуудад зориулан сургалт зохион байгуулж байсан.</t>
  </si>
  <si>
    <t>МУТСТ чиглэлээр гаргасан төсвийг хангалттай хэмжээнд батлаагүй.</t>
  </si>
  <si>
    <t>МУТСТ үйл ажиллагааны сургалт ажилчдын хариуцсан үйл ажиллагааны төрлөөр өөр өөр байдаг уу? Шинэ ажилчдыг сургалтад хэрхэн хамруулдаг вэ?</t>
  </si>
  <si>
    <t>МУТСТ чиглэлээр сургалтын хөтөлбөргүй хэдий ч, сургалт зохион байгуулдаг.</t>
  </si>
  <si>
    <r>
      <rPr>
        <sz val="12"/>
        <color theme="1"/>
        <rFont val="Times New Roman"/>
        <family val="1"/>
      </rPr>
      <t>Давтамж өндөр, сүүлийн 6 сарын хугацаанд сургалт зохион байгуулсан</t>
    </r>
    <r>
      <rPr>
        <sz val="12"/>
        <color theme="1"/>
        <rFont val="Times New Roman"/>
        <family val="1"/>
      </rPr>
      <t>.</t>
    </r>
  </si>
  <si>
    <r>
      <rPr>
        <sz val="12"/>
        <color theme="1"/>
        <rFont val="Times New Roman"/>
        <family val="1"/>
      </rPr>
      <t>Зарим тохиолдолд үйл ажиллагааны чиглэл болон, шинэ ажилчдад зориулан сургалт явуулдаг</t>
    </r>
    <r>
      <rPr>
        <sz val="12"/>
        <color theme="1"/>
        <rFont val="Times New Roman"/>
        <family val="1"/>
      </rPr>
      <t>.</t>
    </r>
  </si>
  <si>
    <t>ТУЗ-д сургалт зохион байгуулж байгаагүй ч удирдлагууд тогтмол сургалтад хамрагддаг.</t>
  </si>
  <si>
    <t>МУТСТ үйл ажиллагааны төсвөөс эсхүл, сургалтын төсвөөс санхүүжүүлдэг.</t>
  </si>
  <si>
    <t>Төлөөлөн удирдах зөвлөл болон байгууллагын удирдлагууд МУТСТ үйл ажиллагааны сургалтад хамрагдсан уу? Сургалтын талаар товч мэдээлэл өгнө үү.</t>
  </si>
  <si>
    <t>Сургалтын хөтөлбөртэй хэдий ч МУТСТ чиглэлээр сургалт зохион байгуулдаггүй.</t>
  </si>
  <si>
    <t>Давтамж бага, сүүлийн 1 жилийн хугацаанд зохион байгуулсан.</t>
  </si>
  <si>
    <t>Сургалт зохион байгуулдаг хэдий ч үйл ажиллагааны чиглэл, шинэ ажилчдад зориулсан сургалт байдаггүй.</t>
  </si>
  <si>
    <t>ТУЗ-д сургалт зохион байгуулж байгаагүй ч, удирдлагуудад сургалт зохион байгуулж байсан.</t>
  </si>
  <si>
    <r>
      <rPr>
        <sz val="12"/>
        <color theme="1"/>
        <rFont val="Times New Roman"/>
        <family val="1"/>
      </rPr>
      <t>Сургалтыг зохион байгуулах тухай бүр санхүүжилтийг шийддэг</t>
    </r>
    <r>
      <rPr>
        <sz val="12"/>
        <color theme="1"/>
        <rFont val="Times New Roman"/>
        <family val="1"/>
      </rPr>
      <t>.</t>
    </r>
  </si>
  <si>
    <t>Өнгөрсөн жилийн МУТСТ үйл ажиллагааны сургалтын төсөв хэд байсан бэ? Энэ жилийн төсөв хэд вэ?</t>
  </si>
  <si>
    <t>Сургалтын хөтөлбөргүй, сургалт явуулдаггүй.</t>
  </si>
  <si>
    <t>Давтамж бага, сүүлийн 1 жилээс дээш хугацаанд зохион байгуулаагүй.</t>
  </si>
  <si>
    <t>Сургалт зохион байгуулдаггүй бол.</t>
  </si>
  <si>
    <r>
      <rPr>
        <sz val="12"/>
        <color theme="1"/>
        <rFont val="Times New Roman"/>
        <family val="1"/>
      </rPr>
      <t>ТУЗ, удирдлагууд сургалтад хамрагдаагүй буюу мэдээлэл өгөөгүй</t>
    </r>
    <r>
      <rPr>
        <sz val="12"/>
        <color theme="1"/>
        <rFont val="Times New Roman"/>
        <family val="1"/>
      </rPr>
      <t>.</t>
    </r>
  </si>
  <si>
    <t>Сургалтад төсөв хуваарилаагүй, санхүүжилтийг шийдэж чаддаггүй.</t>
  </si>
  <si>
    <t>Тайлагнал ба тэмдэглэл</t>
  </si>
  <si>
    <t>Танай байгууллага сэжигтэй үйл ажиллагааг илрүүлж, мэдээлэх дотоод системтэй юу? Хэрэв тийм бол гар ажиллагаатай юу, автоматжуулсан уу?</t>
  </si>
  <si>
    <t>Бүрэн автоматчилагдсан сэжигтэй үйл ажиллагааг илрүүлэх дотоод системтэй.</t>
  </si>
  <si>
    <t>Бүх салбар, охин компанид сэжигтэй гүйлгээг хянах тайлагнах бүрэн автоматчилагдсан систем ажилладаг.</t>
  </si>
  <si>
    <r>
      <t>Сэжигтэй гүйлгээний талаарх мэдээллийг зөвхөн холбогдох нэгж мэддэг бөгөөд цааш задруулахгүй байх үүргийг компанийн дүрэм журамд оруулсан</t>
    </r>
    <r>
      <rPr>
        <sz val="11"/>
        <color theme="1"/>
        <rFont val="Times New Roman"/>
        <family val="1"/>
      </rPr>
      <t>.</t>
    </r>
  </si>
  <si>
    <r>
      <rPr>
        <sz val="12"/>
        <color theme="1"/>
        <rFont val="Times New Roman"/>
        <family val="1"/>
      </rPr>
      <t>Харилцагч бүрээр өөр байдаг</t>
    </r>
    <r>
      <rPr>
        <sz val="12"/>
        <color theme="1"/>
        <rFont val="Times New Roman"/>
        <family val="1"/>
      </rPr>
      <t>.</t>
    </r>
  </si>
  <si>
    <r>
      <rPr>
        <sz val="12"/>
        <color theme="1"/>
        <rFont val="Times New Roman"/>
        <family val="1"/>
      </rPr>
      <t>Сэжигтэй гүйлгээ хийгдэхээс сэргийлэх зорилгоор харилцагч бүрийн дансны мэдээлэл, гүйлгээг хянадаг</t>
    </r>
    <r>
      <rPr>
        <sz val="12"/>
        <color theme="1"/>
        <rFont val="Times New Roman"/>
        <family val="1"/>
      </rPr>
      <t>.</t>
    </r>
  </si>
  <si>
    <r>
      <rPr>
        <sz val="12"/>
        <color theme="1"/>
        <rFont val="Times New Roman"/>
        <family val="1"/>
      </rPr>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t>
    </r>
    <r>
      <rPr>
        <sz val="12"/>
        <color theme="1"/>
        <rFont val="Times New Roman"/>
        <family val="1"/>
      </rPr>
      <t>.</t>
    </r>
  </si>
  <si>
    <t>Ажилтан бүрд сэжигтэй гүйлгээг мэдээлэх үүргийг байгууллагын дүрэм, журамд тусгасан ба холбогдох ажилтан /ТУЗ байж болно/ үргэлж хяналт тавьдаг.</t>
  </si>
  <si>
    <t>Хууль болон байгууллагын дотоод дүрэм, журмын дагуу шийтгэл ногдуулдаг.</t>
  </si>
  <si>
    <r>
      <t>Байгууллага дотроо баримт бичгийг бүртгэж хадгалан, нэгдсэн мэдээллийн сан үүсгэдэг бол</t>
    </r>
    <r>
      <rPr>
        <sz val="12"/>
        <color theme="1"/>
        <rFont val="Times New Roman"/>
        <family val="1"/>
      </rPr>
      <t>.</t>
    </r>
  </si>
  <si>
    <r>
      <rPr>
        <sz val="12"/>
        <color theme="1"/>
        <rFont val="Times New Roman"/>
        <family val="1"/>
      </rPr>
      <t>Баримт бичгийг цаасан хэлбэрээр нэгдсэн нэг газар аюулгүй хадгалдаг</t>
    </r>
    <r>
      <rPr>
        <sz val="12"/>
        <color theme="1"/>
        <rFont val="Times New Roman"/>
        <family val="1"/>
      </rPr>
      <t xml:space="preserve">. </t>
    </r>
  </si>
  <si>
    <r>
      <rPr>
        <sz val="12"/>
        <color theme="1"/>
        <rFont val="Times New Roman"/>
        <family val="1"/>
      </rPr>
      <t>Байгууллага байгуулагдахаас эхлээд бүх үйлчлүүлсэн харилцагчдын мэдээллийг хайхад ямар ч асуудалгүй хурдан гаргаж чаддаг</t>
    </r>
    <r>
      <rPr>
        <sz val="12"/>
        <color theme="1"/>
        <rFont val="Times New Roman"/>
        <family val="1"/>
      </rPr>
      <t>.</t>
    </r>
  </si>
  <si>
    <r>
      <rPr>
        <sz val="12"/>
        <color theme="1"/>
        <rFont val="Times New Roman"/>
        <family val="1"/>
      </rPr>
      <t>Хүсэлт гаргахад хүсэлтийг тухай бүрд нь хурдан шийдвэрлэн гаргаж өгдөг/гаргаж өгөх боломжтой</t>
    </r>
    <r>
      <rPr>
        <sz val="12"/>
        <color theme="1"/>
        <rFont val="Times New Roman"/>
        <family val="1"/>
      </rPr>
      <t>.</t>
    </r>
  </si>
  <si>
    <r>
      <t xml:space="preserve">Танай байгууллагын салбар, охин компанид сэжигтэй үйл ажиллагааг хянах, тайлагнах системтэй байдаг уу? </t>
    </r>
    <r>
      <rPr>
        <sz val="11"/>
        <color rgb="FFFF0000"/>
        <rFont val="Times New Roman"/>
        <family val="1"/>
      </rPr>
      <t>/Хэрэв салбар, охин комданигүй бол бөглөхгүй/</t>
    </r>
  </si>
  <si>
    <t>Сэжигтэй үйл ажиллагааг илрүүлдэг гар ажиллагаа орсон системтэй.</t>
  </si>
  <si>
    <t>Бүх салбар, охин компанид сэжигтэй гүйлгээг хянах нэгж ажилладаг.</t>
  </si>
  <si>
    <r>
      <t>Сэжигтэй гүйлгээний талаарх мэдээллийг холбогдох нэгжээс гадна байгууллагын ажилчдад мэдэгддэг бөгөөд цааш задруулахгүй байх үүрэгтэй</t>
    </r>
    <r>
      <rPr>
        <sz val="11"/>
        <color theme="1"/>
        <rFont val="Times New Roman"/>
        <family val="1"/>
      </rPr>
      <t>.</t>
    </r>
  </si>
  <si>
    <t>Улс төрийн хамааралтай этгээд, гадаадын иргэн, хуулийн этгээд зэрэг тодорхой харилцагчдын хувьд ялгаатай.</t>
  </si>
  <si>
    <t>Ашгийн бус байгууллага, улс төрийн хамааралтай этгээд, гадаадын иргэн, хуулийн этгээд зэрэг харилцагчдын дансны мэдээлэл, гүйлгээг хянадаг.</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</si>
  <si>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үлддэггүй.</t>
  </si>
  <si>
    <t>Ажилтан бүрд сэжигтэй гүйлгээг мэдээлэх үүргийг байгууллагын дүрэм, журамд тусгасан байдаг.</t>
  </si>
  <si>
    <t>Байгууллагын дотоод дүрэм, журмын дагуу шийтгэл ногдуулдаг.</t>
  </si>
  <si>
    <r>
      <t>Баримт бичгийг бүртгэж, ажилтан бүр тусдаа хадгалдаг</t>
    </r>
    <r>
      <rPr>
        <sz val="12"/>
        <color theme="1"/>
        <rFont val="Times New Roman"/>
        <family val="1"/>
      </rPr>
      <t>.</t>
    </r>
  </si>
  <si>
    <r>
      <rPr>
        <sz val="12"/>
        <color theme="1"/>
        <rFont val="Times New Roman"/>
        <family val="1"/>
      </rPr>
      <t>Цахим хэлбэрээр нэгдсэн файл үүсгэн вирус халдаахгүйгээр хадгалдаг</t>
    </r>
    <r>
      <rPr>
        <sz val="12"/>
        <color theme="1"/>
        <rFont val="Times New Roman"/>
        <family val="1"/>
      </rPr>
      <t>.</t>
    </r>
  </si>
  <si>
    <t>Тусдаа баримт бичиг хариуцсан ажилтантай тул тухайн ажилтнаас зөвшөөрөл авч гаргуулдаг/хугацаа шаардана/.</t>
  </si>
  <si>
    <r>
      <rPr>
        <sz val="12"/>
        <color theme="1"/>
        <rFont val="Times New Roman"/>
        <family val="1"/>
      </rPr>
      <t>Хүсэлтийг шийдвэрлэхэд ажлын 3 өдөр шаарддаг</t>
    </r>
    <r>
      <rPr>
        <sz val="12"/>
        <color theme="1"/>
        <rFont val="Times New Roman"/>
        <family val="1"/>
      </rPr>
      <t xml:space="preserve">. </t>
    </r>
  </si>
  <si>
    <t>Ямар нэгэн сэжигтэй үйлдлүүдийг бусад хамааралгүй этгээдүүд (зөвшөөрөлгүй нам, эвсэл гэх мэт)-д задруулахаас урьдчилан сэргийлэхийн тулд ямар аюулгүй байдлын арга хэмжээ авч ажилладаг вэ?</t>
  </si>
  <si>
    <t>Сэжигтэй үйл ажиллагаа илрүүлэх системтэй болохоор судалж /туршиж/ байгаа.</t>
  </si>
  <si>
    <r>
      <t>Зөвхөн өндөр дүнтэй гүйлгээ их явагддаг салбар, охин компанид хянах, тайлагнах системтэй</t>
    </r>
    <r>
      <rPr>
        <sz val="11"/>
        <color theme="1"/>
        <rFont val="Times New Roman"/>
        <family val="1"/>
      </rPr>
      <t>.</t>
    </r>
  </si>
  <si>
    <r>
      <t>Байгууллагын ажилчид сэжигтэй гүйлгээний талаарх мэдээллийг цааш задруулахгүй байх үүрэгтэй боловч үүнийг хянах боломжгүй байдаг</t>
    </r>
    <r>
      <rPr>
        <sz val="11"/>
        <color theme="1"/>
        <rFont val="Times New Roman"/>
        <family val="1"/>
      </rPr>
      <t>.</t>
    </r>
  </si>
  <si>
    <t>Өндөр дүнтэй гүйлгээ хийж буй харилцагчдын хувьд хянах, шалгах механизмтай.</t>
  </si>
  <si>
    <t>Зөвхөн өндөр дүнтэй гүйлгээ хийж байгаа харилцагчдын дансны мэдээллийг хянадаг.</t>
  </si>
  <si>
    <r>
      <rPr>
        <sz val="12"/>
        <color theme="1"/>
        <rFont val="Times New Roman"/>
        <family val="1"/>
      </rPr>
      <t>Сэжигтэй гүйлгээ илэрсэн тохиолдолд уг гүйлгээг даруй зогсоогоод баримтыг баримтжуулан авч үлддэг</t>
    </r>
    <r>
      <rPr>
        <sz val="12"/>
        <color theme="1"/>
        <rFont val="Times New Roman"/>
        <family val="1"/>
      </rPr>
      <t>. /Санхүү мэдээллийн албанд мэдээлдэггүй/</t>
    </r>
  </si>
  <si>
    <r>
      <rPr>
        <sz val="12"/>
        <color theme="1"/>
        <rFont val="Times New Roman"/>
        <family val="1"/>
      </rPr>
      <t>Байгууллага дотор бусад үйл ажиллагааг авч хэрэгжүүлдэг</t>
    </r>
    <r>
      <rPr>
        <sz val="12"/>
        <color theme="1"/>
        <rFont val="Times New Roman"/>
        <family val="1"/>
      </rPr>
      <t>. /мэдээллийн самбар, тусдаа систем г.м/</t>
    </r>
  </si>
  <si>
    <r>
      <rPr>
        <sz val="12"/>
        <color theme="1"/>
        <rFont val="Times New Roman"/>
        <family val="1"/>
      </rPr>
      <t>Дүрэм, журмаар зохицуулдаггүй ч асуудал гаргасан ажилтнуудад ТУЗ-с шийтгэл ногдуулдаг</t>
    </r>
    <r>
      <rPr>
        <sz val="12"/>
        <color theme="1"/>
        <rFont val="Times New Roman"/>
        <family val="1"/>
      </rPr>
      <t>.</t>
    </r>
  </si>
  <si>
    <r>
      <rPr>
        <sz val="12"/>
        <color theme="1"/>
        <rFont val="Times New Roman"/>
        <family val="1"/>
      </rPr>
      <t>Баримт бичгийг хадгалдаг учир бүртгэх шаардлагагүй гэж үздэг</t>
    </r>
    <r>
      <rPr>
        <sz val="12"/>
        <color theme="1"/>
        <rFont val="Times New Roman"/>
        <family val="1"/>
      </rPr>
      <t>.</t>
    </r>
  </si>
  <si>
    <t>Ажлын байрандаа ажилтан бүрийн ширээнд хадгалагддаг.</t>
  </si>
  <si>
    <r>
      <rPr>
        <sz val="12"/>
        <color theme="1"/>
        <rFont val="Times New Roman"/>
        <family val="1"/>
      </rPr>
      <t>Архиваас шүүн харах шаардлага гардаг бол</t>
    </r>
    <r>
      <rPr>
        <sz val="12"/>
        <color theme="1"/>
        <rFont val="Times New Roman"/>
        <family val="1"/>
      </rPr>
      <t>. /хугацаа их шаардана/</t>
    </r>
  </si>
  <si>
    <r>
      <rPr>
        <sz val="12"/>
        <color theme="1"/>
        <rFont val="Times New Roman"/>
        <family val="1"/>
      </rPr>
      <t>Хүсэлтийг шийдвэрлэхэд ажлын 5 өдөр шаарддаг</t>
    </r>
    <r>
      <rPr>
        <sz val="12"/>
        <color theme="1"/>
        <rFont val="Times New Roman"/>
        <family val="1"/>
      </rPr>
      <t>.</t>
    </r>
  </si>
  <si>
    <t>Харилцагчдыг хянан шалгах, тайлагнах механизмууд бүх хэрэглэгчдийн хувьд ижил байдаг уу?</t>
  </si>
  <si>
    <t>Сэжигтэй үйл ажиллагааг илрүүлэх систем хэрэгжүүлэх шаардлагагүй гэж үздэг. Энэ талаарх асуудлыг дотооддоо шийдвэрлэдэг.</t>
  </si>
  <si>
    <r>
      <t>Зөвхөн төв оффист сэжигтэй гүйлгээг хянах, тайлагнах систем ажиллуулдаг</t>
    </r>
    <r>
      <rPr>
        <sz val="11"/>
        <color theme="1"/>
        <rFont val="Times New Roman"/>
        <family val="1"/>
      </rPr>
      <t>.</t>
    </r>
  </si>
  <si>
    <r>
      <t>Байгууллагын ажилчид сэжигтэй гүйлгээний талаарх мэдээллийг цааш задруулахгүй байх үүрэггүй ч компанийн удирдлагаас анхааруулан сануулдаг</t>
    </r>
    <r>
      <rPr>
        <sz val="11"/>
        <color theme="1"/>
        <rFont val="Times New Roman"/>
        <family val="1"/>
      </rPr>
      <t>.</t>
    </r>
  </si>
  <si>
    <t>Бүх харилцагчдын хувьд ижил байдаг.</t>
  </si>
  <si>
    <t>Зөвхөн өндөр дүнтэй гүйлгээ хийж байгаа гадаадын иргэн, хуулийн этгээдийн дансны мэдээлэл, гүйлгээг хянадаг.</t>
  </si>
  <si>
    <r>
      <rPr>
        <sz val="12"/>
        <color theme="1"/>
        <rFont val="Times New Roman"/>
        <family val="1"/>
      </rPr>
      <t>Сэжигтэй гүйлгээ илэрсэн тохиолдолд уг гүйлгээг даруй зогсоогоод холбогдох баримтыг баримтжуулан авч үлддэггүй</t>
    </r>
    <r>
      <rPr>
        <sz val="12"/>
        <color theme="1"/>
        <rFont val="Times New Roman"/>
        <family val="1"/>
      </rPr>
      <t>. /Санхүү мэдээллийн албанд мэдээлдэггүй</t>
    </r>
  </si>
  <si>
    <t>Ажилтан бүрээс асуудаг ч хяналтыг цаг тухай бүрд нь тавьж чаддаггүй.</t>
  </si>
  <si>
    <r>
      <rPr>
        <sz val="12"/>
        <color theme="1"/>
        <rFont val="Times New Roman"/>
        <family val="1"/>
      </rPr>
      <t>Дүрэм, журамдаа тусгахаар ажиллаж байгаа</t>
    </r>
    <r>
      <rPr>
        <sz val="12"/>
        <color theme="1"/>
        <rFont val="Times New Roman"/>
        <family val="1"/>
      </rPr>
      <t>.</t>
    </r>
  </si>
  <si>
    <r>
      <rPr>
        <sz val="12"/>
        <color theme="1"/>
        <rFont val="Times New Roman"/>
        <family val="1"/>
      </rPr>
      <t>Баримт бичгийг бүртгэдэг боловч хадгалдаггүй</t>
    </r>
    <r>
      <rPr>
        <sz val="12"/>
        <color theme="1"/>
        <rFont val="Times New Roman"/>
        <family val="1"/>
      </rPr>
      <t>.</t>
    </r>
  </si>
  <si>
    <t>Ажлын байрнаас өөр газар эмх цэгцгүй хадгалдаг.</t>
  </si>
  <si>
    <r>
      <t>Ажилчин бүрд мэдээлэл хадгалагддаг тул тухайн ажилтантай холбогдож мэдээллийг олдог</t>
    </r>
    <r>
      <rPr>
        <sz val="12"/>
        <color theme="1"/>
        <rFont val="Times New Roman"/>
        <family val="1"/>
      </rPr>
      <t>. /хэн ямар файл хариуцан хадгалсан нь тодорхойгүй байдаг/</t>
    </r>
  </si>
  <si>
    <r>
      <rPr>
        <sz val="12"/>
        <color theme="1"/>
        <rFont val="Times New Roman"/>
        <family val="1"/>
      </rPr>
      <t>Хүсэлтийг шийдвэрлэн гаргах өгөх боломжтой ч ажлын 5 өдрөөс илүү их хугацаа шаарддаг</t>
    </r>
    <r>
      <rPr>
        <sz val="12"/>
        <color theme="1"/>
        <rFont val="Times New Roman"/>
        <family val="1"/>
      </rPr>
      <t>.</t>
    </r>
  </si>
  <si>
    <t>Танай байгууллага сэжигтэй гүйлгээ хийхээс урьдчилан сэргийлэхийн тулд ашгийн бус байгууллагууд, улс төрийн хамааралтай этгээд, гадаадын иргэн, хуулийн этгээдийн дансны мэдээлэл, гүйлгээг хянадаг уу?</t>
  </si>
  <si>
    <t>Сэжигтэй үйл ажиллагааг илрүүлэх талаар ямар ч үйл ажиллагаа явуулдаггүй.</t>
  </si>
  <si>
    <t>Салбар, охин компаниуд дээр сэжигтэй үйл ажиллагааг хянах, тайлагнах систем ажиллуулдаггүй.</t>
  </si>
  <si>
    <r>
      <t>Сэжигтэй гүйлгээний талаарх мэдээллийг задруулахаас урьдчилан сэргийлэх тал дээр ямар нэгэн арга хэмжээ авдаггүй</t>
    </r>
    <r>
      <rPr>
        <sz val="11"/>
        <color theme="1"/>
        <rFont val="Times New Roman"/>
        <family val="1"/>
      </rPr>
      <t>.</t>
    </r>
  </si>
  <si>
    <t>Харилцагчдыг хянан шалгах, тайлагнах механизм байдаггүй.</t>
  </si>
  <si>
    <r>
      <rPr>
        <sz val="12"/>
        <color theme="1"/>
        <rFont val="Times New Roman"/>
        <family val="1"/>
      </rPr>
      <t>Харилцагчдын дансны мэдээлэл, гүйлгээг хянадаггүй</t>
    </r>
    <r>
      <rPr>
        <sz val="12"/>
        <color theme="1"/>
        <rFont val="Times New Roman"/>
        <family val="1"/>
      </rPr>
      <t>.</t>
    </r>
  </si>
  <si>
    <r>
      <rPr>
        <sz val="12"/>
        <color theme="1"/>
        <rFont val="Times New Roman"/>
        <family val="1"/>
      </rPr>
      <t>Сэжигтэй гүйлгээг тодорхойлох боломжгүй байдаг тул арга хэмжээ авдаггүй</t>
    </r>
    <r>
      <rPr>
        <sz val="12"/>
        <color theme="1"/>
        <rFont val="Times New Roman"/>
        <family val="1"/>
      </rPr>
      <t>.</t>
    </r>
  </si>
  <si>
    <t>Ямар ч хяналт тавьдаггүй. Ямар ч үүрэг оноогоогүй.</t>
  </si>
  <si>
    <t>Ямар ч шийтгэл ногдуулдаггүй.</t>
  </si>
  <si>
    <r>
      <rPr>
        <sz val="12"/>
        <color theme="1"/>
        <rFont val="Times New Roman"/>
        <family val="1"/>
      </rPr>
      <t>Баримт бичгийг хадгалж, бүртгэдэггүй</t>
    </r>
    <r>
      <rPr>
        <sz val="12"/>
        <color theme="1"/>
        <rFont val="Times New Roman"/>
        <family val="1"/>
      </rPr>
      <t>.</t>
    </r>
  </si>
  <si>
    <t>Баримт бичгийг хадгалдаггүй.</t>
  </si>
  <si>
    <r>
      <rPr>
        <sz val="7"/>
        <color theme="1"/>
        <rFont val="Times New Roman"/>
        <family val="1"/>
      </rPr>
      <t xml:space="preserve"> </t>
    </r>
    <r>
      <rPr>
        <sz val="12"/>
        <color theme="1"/>
        <rFont val="Times New Roman"/>
        <family val="1"/>
      </rPr>
      <t>5 жилийн өмнөх мэдээллийг олоход маш хүндрэлтэй. Системд оруулаагүй байдаг</t>
    </r>
    <r>
      <rPr>
        <sz val="12"/>
        <color theme="1"/>
        <rFont val="Times New Roman"/>
        <family val="1"/>
      </rPr>
      <t>.</t>
    </r>
  </si>
  <si>
    <r>
      <rPr>
        <sz val="12"/>
        <color theme="1"/>
        <rFont val="Times New Roman"/>
        <family val="1"/>
      </rPr>
      <t>Харилцагчийн мэдээллийг гаргаж өгөх ямар ч боломжгүй. Харилцагчийн мэдээллийн сан үүсгээгүй</t>
    </r>
    <r>
      <rPr>
        <sz val="12"/>
        <color theme="1"/>
        <rFont val="Times New Roman"/>
        <family val="1"/>
      </rPr>
      <t>.</t>
    </r>
  </si>
  <si>
    <t>Данс, гүйлгээ, шилжүүлгийг сэжигтэй гэж тодорхойлсон тохиолдолд Санхүү мэдээллийн албанд хэрхэн мэдээлдэг вэ? Холбогдох баримтыг баримтжуулан хадгалдаг уу?</t>
  </si>
  <si>
    <t>Ажилчид шударгаар сэжигтэй гүйлгээг мэдээлж буй эсэх дээр хяналт тавьдаг уу?</t>
  </si>
  <si>
    <t>МУТСТ үйл ажиллагааны хяналт шалгалт, бодлого, журмыг мөрддөггүй ажилчдад ногдуулах захиргааны шийтгэл байдаг уу? Сүүлийн 3 жилд ийм асуудал гарсан уу?</t>
  </si>
  <si>
    <t>Баримт бичгийг хадгалах/бүртгэх бодлого байдаг уу? Товч мэдээлэл өгнө үү.</t>
  </si>
  <si>
    <t>Баримт бичгийг хэрхэн хадгалж, ямар аюулгүй байдлын арга хэмжээ авдаг вэ? Цаасан, цахим хэлбэрээр, ажлын байрандаа, ажлын байрнаас өөр газар хадгалдаг гэх мэт.</t>
  </si>
  <si>
    <t>МУТС-тэй холбоотой өгөгдөлд хандах, олж авах, үзэх, ашиглах үйл явцыг тайлбарлана уу. 5 жилийн өмнө үйлчлүүлсэн харилцагчийн холбогдох мэдээллийг олж авахад хэр хугацаа шаардагдах вэ? Үүнийг туршиж үзсэн үү?</t>
  </si>
  <si>
    <t>Харилцагчийн өгөгдлийг авах талаар эрх бүхий байгууллагууд (жишээ нь, Санхүү мэдээллийн алба)-аас хүсэлт гаргаж байсан уу, хэр хугацаанд хариу өгдөг вэ?</t>
  </si>
  <si>
    <t xml:space="preserve">Тайланг үнэн зөв гаргасан: </t>
  </si>
  <si>
    <t>АСУУЛГА</t>
  </si>
  <si>
    <t xml:space="preserve">Тийм </t>
  </si>
  <si>
    <t>I. Бүтцийн эрсдэл</t>
  </si>
  <si>
    <t>Мэдээлэх үүрэгтэй этгээдийн төрөл</t>
  </si>
  <si>
    <t>Гүйцэтгэх захирал нь</t>
  </si>
  <si>
    <t>Ажилчдын тоо</t>
  </si>
  <si>
    <t>Салбартай эсэх</t>
  </si>
  <si>
    <t>II. Харилцагчийн эрсдэл</t>
  </si>
  <si>
    <t>Харилцагчдийн төрлийг тодорхойлно уу? Үүнд:                           (1) МУТС эрсдэл өндөртэй улсын иргэн                                       (2) МУТС эрсдэл багатай улсын иргэн                                          (3) Монгол Улсын иргэн</t>
  </si>
  <si>
    <t>Улс төрд нөлөө бүхий иргэд үйлчлүүлсэн/үйлчлүүлдэг үү?</t>
  </si>
  <si>
    <t xml:space="preserve">Төрийн бус байгууллага танай байгууллагаас үйлчилгээ авч байсан уу? </t>
  </si>
  <si>
    <t>III. Гүйлгээний эрсдэл</t>
  </si>
  <si>
    <t>Бэлэн мөнгөөр үйлчилгээ/хөлс/гүйлгээ хийдэг үү?</t>
  </si>
  <si>
    <t>Бэлэн мөнгөөр хамгийн өндөр хийгдсэн үйлчилгээ/хөлс/гүйлгээний дүнг оруулна уу?</t>
  </si>
  <si>
    <t>IV. Хүргэх сувгийн эрсдэл</t>
  </si>
  <si>
    <t>Танай байгууллагын үйлчилгээг зайнаас, огт танихгүй хүн авах боломжтой юу?</t>
  </si>
  <si>
    <t>Дүн</t>
  </si>
  <si>
    <t>Жин</t>
  </si>
  <si>
    <t>Үнэлгээ</t>
  </si>
  <si>
    <t>Risk Scale</t>
  </si>
  <si>
    <t>Scale</t>
  </si>
  <si>
    <t>From</t>
  </si>
  <si>
    <t>To</t>
  </si>
  <si>
    <t>Very low</t>
  </si>
  <si>
    <t>Low</t>
  </si>
  <si>
    <t>Medium</t>
  </si>
  <si>
    <t>ХЭРЭГЛЭГЧИЙН ЭРСДЭЛ</t>
  </si>
  <si>
    <t>High</t>
  </si>
  <si>
    <t>Very high</t>
  </si>
  <si>
    <t>Дүн I</t>
  </si>
  <si>
    <t>Жин II</t>
  </si>
  <si>
    <t>Жин III</t>
  </si>
  <si>
    <t>ГҮЙЛГЭЭНИЙ ЭРСДЭЛ</t>
  </si>
  <si>
    <t>ХҮРГЭХ СУВГИЙН ЭРСДЭЛ</t>
  </si>
  <si>
    <t>ЧАНАРЫН АСУУЛГА</t>
  </si>
  <si>
    <t>Компанийн засаглал</t>
  </si>
  <si>
    <t>МУТС-тэй тэмцэх чиглэлээр хэрэгжүүлж буй арга хэмжээ</t>
  </si>
  <si>
    <t>Эрсдэлийн менежмент</t>
  </si>
  <si>
    <t>Дотоод хяналт ба дотоод, гадаад аудит</t>
  </si>
  <si>
    <t>Комплаенс</t>
  </si>
  <si>
    <t>Сургалт, хүний нөөц</t>
  </si>
  <si>
    <t>НИЙТ ОНОО</t>
  </si>
  <si>
    <t>ЭРСДЭЛИЙН ТҮВШИН</t>
  </si>
  <si>
    <t>Хувь хүний үйл ажиллагаа</t>
  </si>
  <si>
    <t>Хуулийн этгээд</t>
  </si>
  <si>
    <t>Монгол Улсын иргэншилтэй</t>
  </si>
  <si>
    <t>Монгол Улсын иргэншилгүй</t>
  </si>
  <si>
    <t>5-аас их</t>
  </si>
  <si>
    <t>3-5 хооронд</t>
  </si>
  <si>
    <t>1-3 хооронд</t>
  </si>
  <si>
    <t>1 жил хүртлэх</t>
  </si>
  <si>
    <t>1-5 жил хүртлэх</t>
  </si>
  <si>
    <t>Тийм, Монголд</t>
  </si>
  <si>
    <t>Тийм, Гадаадад</t>
  </si>
  <si>
    <t>(1),(2) эсвэл (1),(3) эсвэл (3),(2)</t>
  </si>
  <si>
    <t xml:space="preserve">Үгүй </t>
  </si>
  <si>
    <t>Харилцагч танай байгууллагаас үйлчилгээ авахдаа хэн нэгнийг төлөөлж үйлчилгээ авч байсан уу?</t>
  </si>
  <si>
    <t>Харилцагчдийн төрөл</t>
  </si>
  <si>
    <t>ҮНЭТ МЕТАЛЛ, ҮНЭТ ЧУЛУУ ТЭДГЭЭРЭЭР ХИЙСЭН ЭДЛЭЛИЙН АРИЛЖААА ЭРХЛЭГЧИЙН САЛБАРЫН МЭДЭЭЛЭХ ҮҮРЭГТЭЙ ЭТГЭЭДИЙН МӨНГӨ УГААХ БОЛОН ТЕРРОРИЗМЫГ САНХҮҮЖҮҮЛЭХТЭЙ ТЭМЦЭХ ҮЙЛ АЖИЛЛАГААНЫ ТООН БОЛОН ЧАНАРЫН ӨГӨГДӨЛ ЦУГЛУУЛАХ МАЯГТ</t>
  </si>
  <si>
    <t>ЭРСДЭЛИЙН ҮНЭЛГЭЭНИЙ АСУУЛГАД ХАРИУЛАХ ЗААВАРЧИЛГАА</t>
  </si>
  <si>
    <t xml:space="preserve">Сайн байна уу, </t>
  </si>
  <si>
    <t>Мөнгө угаах болон терроризмыг санхүүжүүлэх үйл ажиллагаа цаг хугацаа өнгөрөх тусам илүү боловсронгуй болж, олон тооны хохирогчид бий болсоор байна. Энэ үйл ажиллагааг саармагжуулах гол үйл ажиллагаа бол МУТС тэмцэх тогтолцоог өөрийн байгууллагад нутагшуулж, хэрэгжүүлж хэвших юм. Нөгөө талаас зохицуулагч байгууллага нь мэдээлэх үүрэгтэй этгээдийн МУТСТ урьдчилан сэргийлэх тогтолцоог үнэлж, бий болох эрсдэлийг бууруулах арга хэмжээ авахыг даалгах нь зайлшгүй хэрэгжүүлэх ажил юм. Иймд Хорооноос Олон Улсын Валютын Сангийн зөвлөхүүдтэй хамтран боловсруулсан МУТС эрсдэлийн үнэлгээний асуулгыг боловсрууллаа. Эрсдэлийн үнэлгээний тайлан гаргахад дараах зүйлсийг анхаарна уу. Үүнд:</t>
  </si>
  <si>
    <t>1. Асуулгуудын ихэнхи буюу чанарын асуулгууд нь сонгох хариулттай тул та аль нэг хариултыг заавал сонгох шаардлагатай.</t>
  </si>
  <si>
    <t xml:space="preserve">2. Сонгох хариулт бүтэн харагдахгүй нөхцөлд та тухайн хариултыг дарж бүтнээр нь унших боломжтой.  </t>
  </si>
  <si>
    <t>ЗААВАРЧИЛГАА:</t>
  </si>
  <si>
    <r>
      <rPr>
        <b/>
        <sz val="11"/>
        <color theme="1"/>
        <rFont val="Times New Roman"/>
        <family val="1"/>
      </rPr>
      <t>Байгууллагын хэмжээ</t>
    </r>
    <r>
      <rPr>
        <sz val="11"/>
        <color theme="1"/>
        <rFont val="Times New Roman"/>
        <family val="1"/>
      </rPr>
      <t xml:space="preserve">: Даатгалын компаниудын хэмжээг илэрхийлэх хувьсагчаар нийт хураамжийг орлогыг сонгон авсан бөгөөд тухайн байгууллагын цуглуулсан хураамжийн орлогын хэмжээ их, үйл ажиллагааны цар хүрээ том байх тусам эрсдэлд өртөх магадлал өснө гэсэн таамаглалд суурилан эрсдэлийг тооцно. </t>
    </r>
  </si>
  <si>
    <r>
      <rPr>
        <b/>
        <sz val="11"/>
        <color theme="1"/>
        <rFont val="Times New Roman"/>
        <family val="1"/>
      </rPr>
      <t xml:space="preserve">Эзэмшлийн хэлбэр: </t>
    </r>
    <r>
      <rPr>
        <sz val="11"/>
        <color theme="1"/>
        <rFont val="Times New Roman"/>
        <family val="1"/>
      </rPr>
      <t>Эзэмшлийн төрлөөс нь хамааруулан тухайн байгууллагын эрсдэлийг үнэлнэ</t>
    </r>
    <r>
      <rPr>
        <b/>
        <sz val="11"/>
        <color theme="1"/>
        <rFont val="Times New Roman"/>
        <family val="1"/>
      </rPr>
      <t>.</t>
    </r>
    <r>
      <rPr>
        <sz val="11"/>
        <color theme="1"/>
        <rFont val="Times New Roman"/>
        <family val="1"/>
      </rPr>
      <t xml:space="preserve"> </t>
    </r>
  </si>
  <si>
    <r>
      <rPr>
        <b/>
        <sz val="11"/>
        <color theme="1"/>
        <rFont val="Times New Roman"/>
        <family val="1"/>
      </rPr>
      <t xml:space="preserve">Үйл ажиллагаа эрхэлсэн жил: </t>
    </r>
    <r>
      <rPr>
        <sz val="11"/>
        <color theme="1"/>
        <rFont val="Times New Roman"/>
        <family val="1"/>
      </rPr>
      <t xml:space="preserve">Олон жил тогтвортой үйл ажиллагаа явуулсан байгууллага нь МУТС эрсдэл багатай байна гэсэн таамаглалд суурилан үнэлнэ. </t>
    </r>
  </si>
  <si>
    <r>
      <rPr>
        <b/>
        <sz val="11"/>
        <color theme="1"/>
        <rFont val="Times New Roman"/>
        <family val="1"/>
      </rPr>
      <t>Хэрэглэгчдийн эрсдэл:</t>
    </r>
    <r>
      <rPr>
        <sz val="11"/>
        <color theme="1"/>
        <rFont val="Times New Roman"/>
        <family val="1"/>
      </rPr>
      <t xml:space="preserve"> МУТС үйл ажиллагаанд хэрэглэгчдийн талаас нөлөөлж болох эрсдэлийг тооцохдоо даатгагч болон даатгалын мэргэжлийн оролцогчдын харилцагчдын төрлөөр үнэлнэ.</t>
    </r>
  </si>
  <si>
    <r>
      <rPr>
        <b/>
        <sz val="11"/>
        <color theme="1"/>
        <rFont val="Times New Roman"/>
        <family val="1"/>
      </rPr>
      <t xml:space="preserve">Газар зүйн байршлын эрсдэл: </t>
    </r>
    <r>
      <rPr>
        <sz val="11"/>
        <color theme="1"/>
        <rFont val="Times New Roman"/>
        <family val="1"/>
      </rPr>
      <t>Газар зүйн байршлын эрсдэлийг тооцохдоо даатгагч болон даатгалын мэргэжлийн оролцогчдын үзүүлсэн үйлчилгээ буюу цуглуулсан хураамжийн орлого нь газар зүйн байршлаар хэрхэн тархаж буй дээр үндэслэн тооцно.</t>
    </r>
  </si>
  <si>
    <r>
      <rPr>
        <b/>
        <sz val="11"/>
        <color theme="1"/>
        <rFont val="Times New Roman"/>
        <family val="1"/>
      </rPr>
      <t>Бүтээгдэхүүн, үйлчилгээний эрсдэл:</t>
    </r>
    <r>
      <rPr>
        <sz val="11"/>
        <color theme="1"/>
        <rFont val="Times New Roman"/>
        <family val="1"/>
      </rPr>
      <t xml:space="preserve"> Уг эрсдэлийг тооцохдоо тухайн даатгагч болон даатгалын мэргэжлийн оролцогчдын хураамжийн орлогод үндэслэн үнэлнэ.</t>
    </r>
  </si>
  <si>
    <r>
      <rPr>
        <b/>
        <sz val="11"/>
        <color theme="1"/>
        <rFont val="Times New Roman"/>
        <family val="1"/>
      </rPr>
      <t>Хүргэлтийн сувгийн эрсдэл:</t>
    </r>
    <r>
      <rPr>
        <sz val="11"/>
        <color theme="1"/>
        <rFont val="Times New Roman"/>
        <family val="1"/>
      </rPr>
      <t xml:space="preserve"> Уг эрсдэлийг тооцохдоо даатгал болон даатгалын мэргэжлийн оролцогчдын үйлчилгээг хүргэж буй сувгаар нь төлөөлөгчөөр, зуучлагчаар, салбар болон төв оффисоор хэмээн ангилж эрсдэлийг тооцно. </t>
    </r>
  </si>
  <si>
    <t>Бэлэн мөнгөөр гүйлгээ хийдэг үү?</t>
  </si>
  <si>
    <t>1 удаагийн бэлэн мөнгөөр хамгийн өндөр хийгдсэн гүйлгээний дүнг оруулна уу?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</si>
</sst>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1" x14ac:knownFonts="1">
    <font>
      <sz val="11"/>
      <color theme="1"/>
      <name val="Calibri"/>
      <family val="2"/>
      <scheme val="minor"/>
    </font>
    <font>
      <sz val="11"/>
      <color theme="1"/>
      <name val="Calibri"/>
      <family val="2"/>
      <scheme val="minor"/>
    </font>
    <font>
      <sz val="11"/>
      <color theme="1"/>
      <name val="Times New Roman"/>
      <family val="1"/>
    </font>
    <font>
      <sz val="11"/>
      <color theme="1" tint="4.9989318521683403E-2"/>
      <name val="Times New Roman"/>
      <family val="1"/>
    </font>
    <font>
      <sz val="11"/>
      <color theme="0"/>
      <name val="Times New Roman"/>
      <family val="1"/>
    </font>
    <font>
      <sz val="8"/>
      <color theme="1"/>
      <name val="Times New Roman"/>
      <family val="1"/>
    </font>
    <font>
      <b/>
      <sz val="12"/>
      <color theme="1"/>
      <name val="Times New Roman"/>
      <family val="1"/>
    </font>
    <font>
      <sz val="12"/>
      <color theme="1"/>
      <name val="Times New Roman"/>
      <family val="1"/>
    </font>
    <font>
      <b/>
      <i/>
      <sz val="11"/>
      <color theme="1"/>
      <name val="Times New Roman"/>
      <family val="1"/>
    </font>
    <font>
      <i/>
      <sz val="11"/>
      <color theme="1"/>
      <name val="Times New Roman"/>
      <family val="1"/>
    </font>
    <font>
      <i/>
      <sz val="11"/>
      <color rgb="FF000000"/>
      <name val="Times New Roman"/>
      <family val="1"/>
    </font>
    <font>
      <b/>
      <sz val="11"/>
      <color rgb="FF000000"/>
      <name val="Times New Roman"/>
      <family val="1"/>
    </font>
    <font>
      <sz val="11"/>
      <color rgb="FFFF0000"/>
      <name val="Times New Roman"/>
      <family val="1"/>
    </font>
    <font>
      <sz val="11"/>
      <color rgb="FF000000"/>
      <name val="Times New Roman"/>
      <family val="1"/>
    </font>
    <font>
      <sz val="10"/>
      <color theme="1"/>
      <name val="Times New Roman"/>
      <family val="1"/>
    </font>
    <font>
      <sz val="7"/>
      <color theme="1"/>
      <name val="Times New Roman"/>
      <family val="1"/>
    </font>
    <font>
      <sz val="11"/>
      <color theme="1"/>
      <name val="Wingdings"/>
      <charset val="2"/>
    </font>
    <font>
      <sz val="12"/>
      <color theme="1" tint="4.9989318521683403E-2"/>
      <name val="Times New Roman"/>
      <family val="1"/>
    </font>
    <font>
      <sz val="10"/>
      <name val="Times New Roman"/>
      <family val="1"/>
    </font>
    <font>
      <sz val="11"/>
      <name val="Times New Roman"/>
      <family val="1"/>
    </font>
    <font>
      <sz val="8"/>
      <name val="Times New Roman"/>
      <family val="1"/>
    </font>
    <font>
      <b/>
      <sz val="12"/>
      <name val="Times New Roman"/>
      <family val="1"/>
    </font>
    <font>
      <b/>
      <sz val="11"/>
      <color theme="1"/>
      <name val="Times New Roman"/>
      <family val="1"/>
    </font>
    <font>
      <b/>
      <sz val="11"/>
      <name val="Calibri"/>
      <family val="2"/>
      <scheme val="minor"/>
    </font>
    <font>
      <sz val="11"/>
      <name val="Calibri"/>
      <family val="2"/>
      <scheme val="minor"/>
    </font>
    <font>
      <i/>
      <sz val="9"/>
      <color theme="1"/>
      <name val="Times New Roman"/>
      <family val="1"/>
    </font>
    <font>
      <sz val="9"/>
      <color theme="1"/>
      <name val="Times New Roman"/>
      <family val="1"/>
    </font>
    <font>
      <i/>
      <sz val="10"/>
      <color theme="1"/>
      <name val="Times New Roman"/>
      <family val="1"/>
    </font>
    <font>
      <i/>
      <sz val="11"/>
      <name val="Times New Roman"/>
      <family val="1"/>
    </font>
    <font>
      <sz val="12"/>
      <color theme="0"/>
      <name val="Times New Roman"/>
      <family val="1"/>
    </font>
    <font>
      <b/>
      <sz val="11"/>
      <color rgb="FFFF0000"/>
      <name val="Times New Roman"/>
      <family val="1"/>
    </font>
  </fonts>
  <fills count="1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rgb="FFFFFFFF"/>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4"/>
        <bgColor indexed="64"/>
      </patternFill>
    </fill>
    <fill>
      <patternFill patternType="solid">
        <fgColor theme="9" tint="0.59999389629810485"/>
        <bgColor indexed="64"/>
      </patternFill>
    </fill>
    <fill>
      <patternFill patternType="solid">
        <fgColor theme="4"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190">
    <xf numFmtId="0" fontId="0" fillId="0" borderId="0" xfId="0"/>
    <xf numFmtId="0" fontId="2" fillId="2" borderId="0" xfId="0" applyFont="1" applyFill="1"/>
    <xf numFmtId="0" fontId="2" fillId="2" borderId="0" xfId="0" applyFont="1" applyFill="1" applyAlignment="1">
      <alignment horizontal="left" vertical="center" wrapText="1"/>
    </xf>
    <xf numFmtId="0" fontId="3" fillId="2" borderId="0" xfId="0" applyFont="1" applyFill="1" applyAlignment="1">
      <alignment horizontal="center" vertical="center"/>
    </xf>
    <xf numFmtId="0" fontId="2" fillId="2" borderId="0" xfId="0" applyFont="1" applyFill="1" applyAlignment="1">
      <alignment horizontal="center" vertical="center"/>
    </xf>
    <xf numFmtId="0" fontId="5" fillId="2" borderId="0" xfId="0" applyFont="1" applyFill="1"/>
    <xf numFmtId="0" fontId="3" fillId="2" borderId="0" xfId="0" applyFont="1" applyFill="1"/>
    <xf numFmtId="0" fontId="2" fillId="2" borderId="0" xfId="0" applyFont="1" applyFill="1" applyAlignment="1">
      <alignment vertical="top" wrapText="1"/>
    </xf>
    <xf numFmtId="0" fontId="6" fillId="2" borderId="0" xfId="0" applyFont="1" applyFill="1" applyAlignment="1">
      <alignment vertical="center" wrapText="1"/>
    </xf>
    <xf numFmtId="0" fontId="6" fillId="2" borderId="0" xfId="0" applyFont="1" applyFill="1" applyAlignment="1">
      <alignment horizontal="center" vertical="center" wrapText="1"/>
    </xf>
    <xf numFmtId="0" fontId="10"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12" fillId="2" borderId="0" xfId="0" applyFont="1" applyFill="1" applyBorder="1" applyAlignment="1">
      <alignment horizontal="center" vertical="center"/>
    </xf>
    <xf numFmtId="0" fontId="2" fillId="0" borderId="1" xfId="0" applyFont="1" applyFill="1" applyBorder="1" applyAlignment="1">
      <alignment horizontal="center" vertical="center"/>
    </xf>
    <xf numFmtId="0" fontId="14" fillId="2" borderId="0" xfId="0" applyFont="1" applyFill="1"/>
    <xf numFmtId="0" fontId="11" fillId="2" borderId="0" xfId="0" applyFont="1" applyFill="1" applyBorder="1" applyAlignment="1">
      <alignment vertical="center" wrapText="1"/>
    </xf>
    <xf numFmtId="0" fontId="7" fillId="2" borderId="0" xfId="0" applyFont="1" applyFill="1" applyAlignment="1">
      <alignment horizontal="justify" vertical="center"/>
    </xf>
    <xf numFmtId="0" fontId="2" fillId="2" borderId="5" xfId="0" applyFont="1" applyFill="1" applyBorder="1" applyAlignment="1">
      <alignment horizontal="center" vertical="center"/>
    </xf>
    <xf numFmtId="0" fontId="2" fillId="2" borderId="0" xfId="0" applyFont="1" applyFill="1" applyAlignment="1">
      <alignment horizontal="justify" vertical="center"/>
    </xf>
    <xf numFmtId="0" fontId="0" fillId="2" borderId="0" xfId="0" applyFill="1"/>
    <xf numFmtId="0" fontId="2" fillId="2" borderId="0" xfId="0" applyFont="1" applyFill="1" applyAlignment="1">
      <alignment horizontal="left" vertical="center"/>
    </xf>
    <xf numFmtId="0" fontId="0" fillId="2" borderId="0" xfId="0" applyFont="1" applyFill="1" applyAlignment="1">
      <alignment horizontal="justify" vertical="center"/>
    </xf>
    <xf numFmtId="0" fontId="12" fillId="2" borderId="1" xfId="0" applyFont="1" applyFill="1" applyBorder="1" applyAlignment="1">
      <alignment horizontal="center" vertical="center"/>
    </xf>
    <xf numFmtId="0" fontId="16" fillId="2" borderId="0" xfId="0" applyFont="1" applyFill="1" applyAlignment="1">
      <alignment horizontal="justify" vertical="center"/>
    </xf>
    <xf numFmtId="0" fontId="0" fillId="2" borderId="0" xfId="0" applyFont="1" applyFill="1" applyAlignment="1">
      <alignment horizontal="left" vertical="center"/>
    </xf>
    <xf numFmtId="0" fontId="0" fillId="2" borderId="0" xfId="0" applyFont="1" applyFill="1" applyAlignment="1">
      <alignment horizontal="center" vertical="center"/>
    </xf>
    <xf numFmtId="0" fontId="17" fillId="2" borderId="0" xfId="0" applyFont="1" applyFill="1" applyAlignment="1">
      <alignment horizontal="center" vertical="center"/>
    </xf>
    <xf numFmtId="0" fontId="7" fillId="2" borderId="0" xfId="0" applyFont="1" applyFill="1" applyAlignment="1">
      <alignment horizontal="left" vertical="center"/>
    </xf>
    <xf numFmtId="0" fontId="5" fillId="2" borderId="0" xfId="0" applyFont="1" applyFill="1" applyAlignment="1">
      <alignment horizontal="justify" vertical="center"/>
    </xf>
    <xf numFmtId="0" fontId="2" fillId="2" borderId="0" xfId="0" applyFont="1" applyFill="1" applyBorder="1"/>
    <xf numFmtId="0" fontId="2" fillId="2" borderId="0" xfId="0" applyFont="1" applyFill="1" applyBorder="1" applyAlignment="1">
      <alignment horizontal="left" vertical="center" wrapText="1"/>
    </xf>
    <xf numFmtId="0" fontId="19" fillId="2" borderId="0" xfId="0" applyFont="1" applyFill="1"/>
    <xf numFmtId="0" fontId="19" fillId="2" borderId="0" xfId="0" applyFont="1" applyFill="1" applyAlignment="1">
      <alignment horizontal="center" vertical="center"/>
    </xf>
    <xf numFmtId="0" fontId="20" fillId="2" borderId="0" xfId="0" applyFont="1" applyFill="1"/>
    <xf numFmtId="0" fontId="19" fillId="2" borderId="0" xfId="0" applyFont="1" applyFill="1" applyBorder="1" applyAlignment="1">
      <alignment horizontal="center" vertical="center"/>
    </xf>
    <xf numFmtId="0" fontId="21" fillId="2" borderId="0" xfId="0" applyFont="1" applyFill="1" applyAlignment="1">
      <alignment vertical="center" wrapText="1"/>
    </xf>
    <xf numFmtId="0" fontId="2" fillId="0" borderId="0" xfId="0" applyFont="1" applyFill="1"/>
    <xf numFmtId="0" fontId="1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39" fontId="2" fillId="0" borderId="1" xfId="1" applyNumberFormat="1" applyFont="1" applyFill="1" applyBorder="1" applyAlignment="1">
      <alignment horizontal="center" vertical="center" wrapText="1"/>
    </xf>
    <xf numFmtId="0" fontId="4" fillId="2" borderId="0" xfId="0" applyFont="1" applyFill="1"/>
    <xf numFmtId="0" fontId="2" fillId="2" borderId="1" xfId="0" applyFont="1" applyFill="1" applyBorder="1" applyAlignment="1">
      <alignment horizontal="center" vertical="center" wrapText="1"/>
    </xf>
    <xf numFmtId="0" fontId="2" fillId="0" borderId="0" xfId="0" applyFont="1"/>
    <xf numFmtId="0" fontId="2" fillId="0" borderId="1" xfId="0" applyFont="1" applyBorder="1" applyAlignment="1"/>
    <xf numFmtId="0" fontId="2" fillId="0" borderId="1" xfId="0" applyFont="1" applyBorder="1"/>
    <xf numFmtId="0" fontId="2" fillId="0" borderId="0" xfId="0" applyFont="1" applyBorder="1"/>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22" fillId="3" borderId="5" xfId="0" applyFont="1" applyFill="1" applyBorder="1" applyAlignment="1">
      <alignment horizontal="center" vertical="center"/>
    </xf>
    <xf numFmtId="9" fontId="22" fillId="3" borderId="5" xfId="0" applyNumberFormat="1" applyFont="1" applyFill="1" applyBorder="1" applyAlignment="1">
      <alignment horizontal="center" vertical="center"/>
    </xf>
    <xf numFmtId="0" fontId="2" fillId="3" borderId="0" xfId="0" applyFont="1" applyFill="1"/>
    <xf numFmtId="0" fontId="2" fillId="0" borderId="0" xfId="0" applyFont="1" applyBorder="1" applyAlignment="1">
      <alignment vertical="center"/>
    </xf>
    <xf numFmtId="9" fontId="2" fillId="8" borderId="1" xfId="0" applyNumberFormat="1" applyFont="1" applyFill="1" applyBorder="1" applyAlignment="1">
      <alignment horizontal="center" vertical="center"/>
    </xf>
    <xf numFmtId="0" fontId="23" fillId="6" borderId="1" xfId="0" applyFont="1" applyFill="1" applyBorder="1" applyAlignment="1">
      <alignment horizontal="center" vertical="center" wrapText="1"/>
    </xf>
    <xf numFmtId="0" fontId="23" fillId="6" borderId="1" xfId="0" applyFont="1" applyFill="1" applyBorder="1" applyAlignment="1">
      <alignment horizontal="center" vertical="center"/>
    </xf>
    <xf numFmtId="43" fontId="24" fillId="6" borderId="1" xfId="1" applyNumberFormat="1" applyFont="1" applyFill="1" applyBorder="1" applyAlignment="1">
      <alignment horizontal="center" vertical="center" wrapText="1"/>
    </xf>
    <xf numFmtId="0" fontId="22" fillId="3" borderId="1" xfId="0" applyFont="1" applyFill="1" applyBorder="1" applyAlignment="1">
      <alignment horizontal="center" vertical="center"/>
    </xf>
    <xf numFmtId="9" fontId="22" fillId="3" borderId="1" xfId="0" applyNumberFormat="1" applyFont="1" applyFill="1" applyBorder="1" applyAlignment="1">
      <alignment horizontal="center" vertical="center"/>
    </xf>
    <xf numFmtId="0" fontId="2" fillId="0" borderId="0" xfId="0" applyFont="1" applyBorder="1" applyAlignment="1"/>
    <xf numFmtId="0" fontId="22" fillId="10" borderId="1" xfId="0" applyFont="1" applyFill="1" applyBorder="1" applyAlignment="1">
      <alignment horizontal="center" vertical="center"/>
    </xf>
    <xf numFmtId="9" fontId="22" fillId="10" borderId="1" xfId="0" applyNumberFormat="1" applyFont="1" applyFill="1" applyBorder="1" applyAlignment="1">
      <alignment horizontal="center" vertical="center"/>
    </xf>
    <xf numFmtId="0" fontId="2" fillId="0" borderId="1" xfId="0" applyFont="1" applyFill="1" applyBorder="1"/>
    <xf numFmtId="0" fontId="22" fillId="0" borderId="1" xfId="0" applyFont="1" applyBorder="1" applyAlignment="1">
      <alignment horizontal="center" vertical="center"/>
    </xf>
    <xf numFmtId="0" fontId="22" fillId="0" borderId="1" xfId="0" applyFont="1" applyBorder="1"/>
    <xf numFmtId="9" fontId="2" fillId="0" borderId="1" xfId="0" applyNumberFormat="1" applyFont="1" applyFill="1" applyBorder="1"/>
    <xf numFmtId="9" fontId="2" fillId="11" borderId="1" xfId="0" applyNumberFormat="1" applyFont="1" applyFill="1" applyBorder="1" applyAlignment="1">
      <alignment horizontal="center" vertical="center"/>
    </xf>
    <xf numFmtId="9" fontId="2" fillId="0" borderId="1" xfId="0" applyNumberFormat="1" applyFont="1" applyBorder="1" applyAlignment="1">
      <alignment horizontal="center" vertical="center"/>
    </xf>
    <xf numFmtId="9" fontId="2" fillId="9" borderId="1" xfId="0" applyNumberFormat="1" applyFont="1" applyFill="1" applyBorder="1"/>
    <xf numFmtId="9" fontId="2" fillId="4" borderId="1" xfId="0" applyNumberFormat="1" applyFont="1" applyFill="1" applyBorder="1"/>
    <xf numFmtId="0" fontId="22" fillId="10" borderId="1" xfId="0" applyFont="1" applyFill="1" applyBorder="1" applyAlignment="1">
      <alignment horizontal="center"/>
    </xf>
    <xf numFmtId="10" fontId="2" fillId="8" borderId="1" xfId="0" applyNumberFormat="1" applyFont="1" applyFill="1" applyBorder="1" applyAlignment="1">
      <alignment horizontal="center" vertical="center"/>
    </xf>
    <xf numFmtId="0" fontId="14" fillId="0" borderId="1" xfId="0" applyFont="1" applyFill="1" applyBorder="1" applyAlignment="1">
      <alignment horizontal="center" vertical="center"/>
    </xf>
    <xf numFmtId="0" fontId="28" fillId="2" borderId="0" xfId="0" applyFont="1" applyFill="1" applyBorder="1" applyAlignment="1">
      <alignment horizontal="center" vertical="center"/>
    </xf>
    <xf numFmtId="0" fontId="12" fillId="2" borderId="0" xfId="0" applyFont="1" applyFill="1"/>
    <xf numFmtId="0" fontId="13"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9" xfId="0" applyFont="1" applyBorder="1" applyAlignment="1">
      <alignment horizontal="center" vertical="center"/>
    </xf>
    <xf numFmtId="9" fontId="2" fillId="8" borderId="11" xfId="0" applyNumberFormat="1" applyFont="1" applyFill="1" applyBorder="1" applyAlignment="1">
      <alignment horizontal="center" vertical="center"/>
    </xf>
    <xf numFmtId="0" fontId="2" fillId="10" borderId="1" xfId="0" applyFont="1" applyFill="1" applyBorder="1"/>
    <xf numFmtId="0" fontId="2" fillId="0" borderId="1" xfId="0" applyFont="1" applyBorder="1" applyAlignment="1">
      <alignment horizontal="right" vertical="center"/>
    </xf>
    <xf numFmtId="0" fontId="4" fillId="2" borderId="0" xfId="0" applyFont="1" applyFill="1" applyAlignment="1">
      <alignment horizontal="center" vertical="center"/>
    </xf>
    <xf numFmtId="0" fontId="29" fillId="2" borderId="0" xfId="0" applyFont="1" applyFill="1" applyAlignment="1">
      <alignment horizontal="center" vertical="center" wrapText="1"/>
    </xf>
    <xf numFmtId="0" fontId="2" fillId="13" borderId="0" xfId="0" applyFont="1" applyFill="1"/>
    <xf numFmtId="0" fontId="2" fillId="13" borderId="0" xfId="0" applyFont="1" applyFill="1" applyAlignment="1">
      <alignment horizontal="left" vertical="center" wrapText="1"/>
    </xf>
    <xf numFmtId="0" fontId="30" fillId="13" borderId="0" xfId="0" applyFont="1" applyFill="1" applyAlignment="1">
      <alignment horizontal="left" vertical="center"/>
    </xf>
    <xf numFmtId="0" fontId="30" fillId="13" borderId="0" xfId="0" applyFont="1" applyFill="1" applyAlignment="1">
      <alignment horizontal="center" vertical="center"/>
    </xf>
    <xf numFmtId="0" fontId="2" fillId="13" borderId="0" xfId="0" applyFont="1" applyFill="1" applyAlignment="1">
      <alignment horizontal="left" vertical="center"/>
    </xf>
    <xf numFmtId="0" fontId="2" fillId="2" borderId="2"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8" fillId="3" borderId="2"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3" xfId="0" applyFont="1" applyFill="1" applyBorder="1" applyAlignment="1">
      <alignment horizontal="center"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8" fillId="3" borderId="6"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1" xfId="0" applyFont="1" applyFill="1" applyBorder="1" applyAlignment="1">
      <alignment horizontal="center"/>
    </xf>
    <xf numFmtId="0" fontId="2" fillId="3" borderId="1" xfId="0" applyFont="1" applyFill="1" applyBorder="1" applyAlignment="1">
      <alignment horizont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left" vertical="center" wrapText="1"/>
    </xf>
    <xf numFmtId="0" fontId="9" fillId="3" borderId="1" xfId="0" applyFont="1" applyFill="1" applyBorder="1" applyAlignment="1">
      <alignment horizontal="center" vertical="center"/>
    </xf>
    <xf numFmtId="0" fontId="2" fillId="2" borderId="5" xfId="0" applyFont="1" applyFill="1" applyBorder="1" applyAlignment="1">
      <alignment horizontal="left"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3"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3" xfId="0" applyFont="1" applyFill="1" applyBorder="1" applyAlignment="1">
      <alignment horizontal="center" vertical="center"/>
    </xf>
    <xf numFmtId="0" fontId="2" fillId="2" borderId="1" xfId="0" applyFont="1" applyFill="1" applyBorder="1" applyAlignment="1">
      <alignment horizontal="center" vertical="center" wrapText="1"/>
    </xf>
    <xf numFmtId="0" fontId="9" fillId="3" borderId="2" xfId="0" applyFont="1" applyFill="1" applyBorder="1" applyAlignment="1">
      <alignment horizontal="center"/>
    </xf>
    <xf numFmtId="0" fontId="9" fillId="3" borderId="6" xfId="0" applyFont="1" applyFill="1" applyBorder="1" applyAlignment="1">
      <alignment horizontal="center"/>
    </xf>
    <xf numFmtId="0" fontId="9" fillId="3" borderId="3" xfId="0" applyFont="1" applyFill="1" applyBorder="1" applyAlignment="1">
      <alignment horizontal="center"/>
    </xf>
    <xf numFmtId="0" fontId="2" fillId="3" borderId="2" xfId="0" applyFont="1" applyFill="1" applyBorder="1" applyAlignment="1">
      <alignment horizontal="center"/>
    </xf>
    <xf numFmtId="0" fontId="2" fillId="3" borderId="6" xfId="0" applyFont="1" applyFill="1" applyBorder="1" applyAlignment="1">
      <alignment horizontal="center"/>
    </xf>
    <xf numFmtId="0" fontId="2" fillId="3" borderId="3" xfId="0" applyFont="1" applyFill="1" applyBorder="1" applyAlignment="1">
      <alignment horizontal="center"/>
    </xf>
    <xf numFmtId="0" fontId="2" fillId="2" borderId="0" xfId="0" applyFont="1" applyFill="1" applyBorder="1" applyAlignment="1">
      <alignment horizontal="left" vertical="center" wrapText="1"/>
    </xf>
    <xf numFmtId="0" fontId="2" fillId="2" borderId="0" xfId="0" applyFont="1" applyFill="1" applyBorder="1" applyAlignment="1">
      <alignment horizontal="center"/>
    </xf>
    <xf numFmtId="0" fontId="18" fillId="2" borderId="0" xfId="0" applyFont="1" applyFill="1" applyAlignment="1" applyProtection="1">
      <alignment horizontal="left" vertical="center"/>
    </xf>
    <xf numFmtId="0" fontId="6" fillId="2" borderId="0" xfId="0" applyFont="1" applyFill="1" applyAlignment="1">
      <alignment horizontal="center" vertical="center" wrapText="1"/>
    </xf>
    <xf numFmtId="0" fontId="8" fillId="3"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14" fillId="7" borderId="2" xfId="0" applyFont="1" applyFill="1" applyBorder="1" applyAlignment="1">
      <alignment horizontal="left" vertical="center" wrapText="1"/>
    </xf>
    <xf numFmtId="0" fontId="14" fillId="7" borderId="3" xfId="0" applyFont="1" applyFill="1" applyBorder="1" applyAlignment="1">
      <alignment horizontal="left" vertical="center" wrapText="1"/>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14" fillId="0" borderId="2"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3" borderId="7" xfId="0" applyFont="1" applyFill="1" applyBorder="1" applyAlignment="1">
      <alignment horizontal="center"/>
    </xf>
    <xf numFmtId="0" fontId="2" fillId="3" borderId="4" xfId="0" applyFont="1" applyFill="1" applyBorder="1" applyAlignment="1">
      <alignment horizontal="center"/>
    </xf>
    <xf numFmtId="0" fontId="2" fillId="3" borderId="8" xfId="0" applyFont="1" applyFill="1" applyBorder="1" applyAlignment="1">
      <alignment horizontal="center"/>
    </xf>
    <xf numFmtId="9" fontId="22" fillId="5" borderId="1" xfId="0" applyNumberFormat="1" applyFont="1" applyFill="1" applyBorder="1" applyAlignment="1">
      <alignment horizontal="center" vertical="center"/>
    </xf>
    <xf numFmtId="0" fontId="2" fillId="0" borderId="2" xfId="0" applyFont="1" applyBorder="1" applyAlignment="1">
      <alignment horizontal="center"/>
    </xf>
    <xf numFmtId="0" fontId="2" fillId="0" borderId="6" xfId="0" applyFont="1" applyBorder="1" applyAlignment="1">
      <alignment horizontal="center"/>
    </xf>
    <xf numFmtId="0" fontId="2" fillId="0" borderId="3" xfId="0" applyFont="1" applyBorder="1" applyAlignment="1">
      <alignment horizontal="center"/>
    </xf>
    <xf numFmtId="0" fontId="2" fillId="0" borderId="3" xfId="0" applyFont="1" applyBorder="1" applyAlignment="1">
      <alignment horizontal="center"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22" fillId="0" borderId="5" xfId="0" applyFont="1" applyBorder="1" applyAlignment="1">
      <alignment horizontal="center" vertical="center"/>
    </xf>
    <xf numFmtId="9" fontId="2" fillId="9" borderId="1" xfId="0" applyNumberFormat="1" applyFont="1" applyFill="1" applyBorder="1" applyAlignment="1">
      <alignment horizontal="center" vertical="center"/>
    </xf>
    <xf numFmtId="0" fontId="2" fillId="9" borderId="1" xfId="0" applyFont="1" applyFill="1" applyBorder="1" applyAlignment="1">
      <alignment horizontal="center" vertical="center"/>
    </xf>
    <xf numFmtId="9" fontId="2" fillId="11" borderId="11" xfId="0" applyNumberFormat="1" applyFont="1" applyFill="1" applyBorder="1" applyAlignment="1">
      <alignment horizontal="center" vertical="center"/>
    </xf>
    <xf numFmtId="0" fontId="2" fillId="11" borderId="12" xfId="0" applyFont="1" applyFill="1" applyBorder="1" applyAlignment="1">
      <alignment horizontal="center" vertical="center"/>
    </xf>
    <xf numFmtId="0" fontId="2" fillId="11" borderId="5" xfId="0" applyFont="1" applyFill="1" applyBorder="1" applyAlignment="1">
      <alignment horizontal="center" vertical="center"/>
    </xf>
    <xf numFmtId="0" fontId="25" fillId="0" borderId="1" xfId="0" applyFont="1" applyBorder="1" applyAlignment="1">
      <alignment horizontal="center" vertical="center"/>
    </xf>
    <xf numFmtId="0" fontId="26" fillId="0" borderId="1" xfId="0" applyFont="1" applyBorder="1" applyAlignment="1">
      <alignment horizontal="center" vertical="center"/>
    </xf>
    <xf numFmtId="0" fontId="22" fillId="0" borderId="2" xfId="0" applyFont="1" applyBorder="1" applyAlignment="1">
      <alignment horizontal="left" vertical="center"/>
    </xf>
    <xf numFmtId="0" fontId="22" fillId="0" borderId="6" xfId="0" applyFont="1" applyBorder="1" applyAlignment="1">
      <alignment horizontal="left" vertical="center"/>
    </xf>
    <xf numFmtId="0" fontId="22" fillId="0" borderId="3" xfId="0" applyFont="1" applyBorder="1" applyAlignment="1">
      <alignment horizontal="left" vertical="center"/>
    </xf>
    <xf numFmtId="0" fontId="9" fillId="10" borderId="1" xfId="0" applyFont="1" applyFill="1" applyBorder="1" applyAlignment="1">
      <alignment horizontal="left"/>
    </xf>
    <xf numFmtId="0" fontId="22" fillId="0" borderId="1" xfId="0" applyFont="1" applyBorder="1" applyAlignment="1">
      <alignment horizontal="left" vertical="center"/>
    </xf>
    <xf numFmtId="0" fontId="14" fillId="0" borderId="2" xfId="0" applyFont="1" applyFill="1" applyBorder="1" applyAlignment="1">
      <alignment horizontal="left" vertical="center"/>
    </xf>
    <xf numFmtId="0" fontId="14" fillId="0" borderId="3" xfId="0" applyFont="1" applyFill="1" applyBorder="1" applyAlignment="1">
      <alignment horizontal="left" vertical="center"/>
    </xf>
    <xf numFmtId="0" fontId="22" fillId="5" borderId="1" xfId="0" applyFont="1" applyFill="1" applyBorder="1" applyAlignment="1">
      <alignment horizontal="center" vertical="center"/>
    </xf>
    <xf numFmtId="9" fontId="22" fillId="9" borderId="1" xfId="0" applyNumberFormat="1" applyFont="1" applyFill="1" applyBorder="1" applyAlignment="1">
      <alignment horizontal="center" vertical="center"/>
    </xf>
    <xf numFmtId="0" fontId="22" fillId="9" borderId="1" xfId="0" applyFont="1" applyFill="1" applyBorder="1" applyAlignment="1">
      <alignment horizontal="center" vertical="center"/>
    </xf>
    <xf numFmtId="0" fontId="22" fillId="0" borderId="1" xfId="0" applyFont="1" applyBorder="1" applyAlignment="1">
      <alignment horizontal="left"/>
    </xf>
    <xf numFmtId="0" fontId="27" fillId="0" borderId="1" xfId="0" applyFont="1" applyBorder="1" applyAlignment="1">
      <alignment horizontal="right" vertical="center"/>
    </xf>
    <xf numFmtId="0" fontId="27" fillId="0" borderId="1" xfId="0" applyFont="1" applyBorder="1" applyAlignment="1">
      <alignment horizontal="right" vertical="center" wrapText="1"/>
    </xf>
    <xf numFmtId="0" fontId="9" fillId="10" borderId="1" xfId="0" applyFont="1" applyFill="1" applyBorder="1" applyAlignment="1">
      <alignment horizontal="left" vertical="center"/>
    </xf>
    <xf numFmtId="0" fontId="2" fillId="0" borderId="1" xfId="0" applyFont="1" applyBorder="1" applyAlignment="1">
      <alignment horizontal="center"/>
    </xf>
    <xf numFmtId="0" fontId="14" fillId="7" borderId="1" xfId="0" applyFont="1" applyFill="1" applyBorder="1" applyAlignment="1">
      <alignment horizontal="left" vertical="center"/>
    </xf>
    <xf numFmtId="0" fontId="22" fillId="12" borderId="1" xfId="0" applyFont="1" applyFill="1" applyBorder="1" applyAlignment="1">
      <alignment horizontal="center" vertical="center"/>
    </xf>
    <xf numFmtId="0" fontId="14" fillId="0" borderId="1" xfId="0" applyFont="1" applyFill="1" applyBorder="1" applyAlignment="1">
      <alignment horizontal="left" vertical="center" wrapText="1"/>
    </xf>
    <xf numFmtId="0" fontId="25" fillId="0" borderId="9" xfId="0" applyFont="1" applyBorder="1" applyAlignment="1">
      <alignment horizontal="center" vertical="center"/>
    </xf>
    <xf numFmtId="0" fontId="25" fillId="0" borderId="13" xfId="0" applyFont="1" applyBorder="1" applyAlignment="1">
      <alignment horizontal="center" vertical="center"/>
    </xf>
    <xf numFmtId="0" fontId="25" fillId="0" borderId="14" xfId="0" applyFont="1" applyBorder="1" applyAlignment="1">
      <alignment horizontal="center" vertical="center"/>
    </xf>
    <xf numFmtId="0" fontId="25" fillId="0" borderId="7" xfId="0" applyFont="1" applyBorder="1" applyAlignment="1">
      <alignment horizontal="center" vertical="center"/>
    </xf>
    <xf numFmtId="0" fontId="25" fillId="0" borderId="4" xfId="0" applyFont="1" applyBorder="1" applyAlignment="1">
      <alignment horizontal="center" vertical="center"/>
    </xf>
    <xf numFmtId="0" fontId="25" fillId="0" borderId="8" xfId="0" applyFont="1" applyBorder="1" applyAlignment="1">
      <alignment horizontal="center" vertical="center"/>
    </xf>
    <xf numFmtId="0" fontId="2" fillId="0" borderId="11" xfId="0" applyFont="1" applyBorder="1" applyAlignment="1">
      <alignment horizontal="right" vertical="center"/>
    </xf>
    <xf numFmtId="0" fontId="2" fillId="0" borderId="5" xfId="0" applyFont="1" applyBorder="1" applyAlignment="1">
      <alignment horizontal="right" vertical="center"/>
    </xf>
    <xf numFmtId="9" fontId="2" fillId="4" borderId="11" xfId="0" applyNumberFormat="1" applyFont="1" applyFill="1" applyBorder="1" applyAlignment="1">
      <alignment horizontal="right" vertical="center"/>
    </xf>
    <xf numFmtId="9" fontId="2" fillId="4" borderId="5" xfId="0" applyNumberFormat="1" applyFont="1" applyFill="1" applyBorder="1" applyAlignment="1">
      <alignment horizontal="right" vertical="center"/>
    </xf>
    <xf numFmtId="0" fontId="14" fillId="7" borderId="1" xfId="0" applyFont="1" applyFill="1" applyBorder="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Downloads/Unet%20tsaas_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
      <sheetName val="Асуулга"/>
      <sheetName val="Үнэлгээ"/>
    </sheetNames>
    <sheetDataSet>
      <sheetData sheetId="0"/>
      <sheetData sheetId="1">
        <row r="6">
          <cell r="C6"/>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2"/>
  <sheetViews>
    <sheetView workbookViewId="0">
      <selection activeCell="M11" sqref="M11"/>
    </sheetView>
  </sheetViews>
  <sheetFormatPr defaultColWidth="9.140625" defaultRowHeight="15" x14ac:dyDescent="0.25"/>
  <cols>
    <col min="1" max="1" width="5.85546875" style="42" customWidth="1"/>
    <col min="2" max="256" width="9.140625" style="42"/>
    <col min="257" max="257" width="5.85546875" style="42" customWidth="1"/>
    <col min="258" max="512" width="9.140625" style="42"/>
    <col min="513" max="513" width="5.85546875" style="42" customWidth="1"/>
    <col min="514" max="768" width="9.140625" style="42"/>
    <col min="769" max="769" width="5.85546875" style="42" customWidth="1"/>
    <col min="770" max="1024" width="9.140625" style="42"/>
    <col min="1025" max="1025" width="5.85546875" style="42" customWidth="1"/>
    <col min="1026" max="1280" width="9.140625" style="42"/>
    <col min="1281" max="1281" width="5.85546875" style="42" customWidth="1"/>
    <col min="1282" max="1536" width="9.140625" style="42"/>
    <col min="1537" max="1537" width="5.85546875" style="42" customWidth="1"/>
    <col min="1538" max="1792" width="9.140625" style="42"/>
    <col min="1793" max="1793" width="5.85546875" style="42" customWidth="1"/>
    <col min="1794" max="2048" width="9.140625" style="42"/>
    <col min="2049" max="2049" width="5.85546875" style="42" customWidth="1"/>
    <col min="2050" max="2304" width="9.140625" style="42"/>
    <col min="2305" max="2305" width="5.85546875" style="42" customWidth="1"/>
    <col min="2306" max="2560" width="9.140625" style="42"/>
    <col min="2561" max="2561" width="5.85546875" style="42" customWidth="1"/>
    <col min="2562" max="2816" width="9.140625" style="42"/>
    <col min="2817" max="2817" width="5.85546875" style="42" customWidth="1"/>
    <col min="2818" max="3072" width="9.140625" style="42"/>
    <col min="3073" max="3073" width="5.85546875" style="42" customWidth="1"/>
    <col min="3074" max="3328" width="9.140625" style="42"/>
    <col min="3329" max="3329" width="5.85546875" style="42" customWidth="1"/>
    <col min="3330" max="3584" width="9.140625" style="42"/>
    <col min="3585" max="3585" width="5.85546875" style="42" customWidth="1"/>
    <col min="3586" max="3840" width="9.140625" style="42"/>
    <col min="3841" max="3841" width="5.85546875" style="42" customWidth="1"/>
    <col min="3842" max="4096" width="9.140625" style="42"/>
    <col min="4097" max="4097" width="5.85546875" style="42" customWidth="1"/>
    <col min="4098" max="4352" width="9.140625" style="42"/>
    <col min="4353" max="4353" width="5.85546875" style="42" customWidth="1"/>
    <col min="4354" max="4608" width="9.140625" style="42"/>
    <col min="4609" max="4609" width="5.85546875" style="42" customWidth="1"/>
    <col min="4610" max="4864" width="9.140625" style="42"/>
    <col min="4865" max="4865" width="5.85546875" style="42" customWidth="1"/>
    <col min="4866" max="5120" width="9.140625" style="42"/>
    <col min="5121" max="5121" width="5.85546875" style="42" customWidth="1"/>
    <col min="5122" max="5376" width="9.140625" style="42"/>
    <col min="5377" max="5377" width="5.85546875" style="42" customWidth="1"/>
    <col min="5378" max="5632" width="9.140625" style="42"/>
    <col min="5633" max="5633" width="5.85546875" style="42" customWidth="1"/>
    <col min="5634" max="5888" width="9.140625" style="42"/>
    <col min="5889" max="5889" width="5.85546875" style="42" customWidth="1"/>
    <col min="5890" max="6144" width="9.140625" style="42"/>
    <col min="6145" max="6145" width="5.85546875" style="42" customWidth="1"/>
    <col min="6146" max="6400" width="9.140625" style="42"/>
    <col min="6401" max="6401" width="5.85546875" style="42" customWidth="1"/>
    <col min="6402" max="6656" width="9.140625" style="42"/>
    <col min="6657" max="6657" width="5.85546875" style="42" customWidth="1"/>
    <col min="6658" max="6912" width="9.140625" style="42"/>
    <col min="6913" max="6913" width="5.85546875" style="42" customWidth="1"/>
    <col min="6914" max="7168" width="9.140625" style="42"/>
    <col min="7169" max="7169" width="5.85546875" style="42" customWidth="1"/>
    <col min="7170" max="7424" width="9.140625" style="42"/>
    <col min="7425" max="7425" width="5.85546875" style="42" customWidth="1"/>
    <col min="7426" max="7680" width="9.140625" style="42"/>
    <col min="7681" max="7681" width="5.85546875" style="42" customWidth="1"/>
    <col min="7682" max="7936" width="9.140625" style="42"/>
    <col min="7937" max="7937" width="5.85546875" style="42" customWidth="1"/>
    <col min="7938" max="8192" width="9.140625" style="42"/>
    <col min="8193" max="8193" width="5.85546875" style="42" customWidth="1"/>
    <col min="8194" max="8448" width="9.140625" style="42"/>
    <col min="8449" max="8449" width="5.85546875" style="42" customWidth="1"/>
    <col min="8450" max="8704" width="9.140625" style="42"/>
    <col min="8705" max="8705" width="5.85546875" style="42" customWidth="1"/>
    <col min="8706" max="8960" width="9.140625" style="42"/>
    <col min="8961" max="8961" width="5.85546875" style="42" customWidth="1"/>
    <col min="8962" max="9216" width="9.140625" style="42"/>
    <col min="9217" max="9217" width="5.85546875" style="42" customWidth="1"/>
    <col min="9218" max="9472" width="9.140625" style="42"/>
    <col min="9473" max="9473" width="5.85546875" style="42" customWidth="1"/>
    <col min="9474" max="9728" width="9.140625" style="42"/>
    <col min="9729" max="9729" width="5.85546875" style="42" customWidth="1"/>
    <col min="9730" max="9984" width="9.140625" style="42"/>
    <col min="9985" max="9985" width="5.85546875" style="42" customWidth="1"/>
    <col min="9986" max="10240" width="9.140625" style="42"/>
    <col min="10241" max="10241" width="5.85546875" style="42" customWidth="1"/>
    <col min="10242" max="10496" width="9.140625" style="42"/>
    <col min="10497" max="10497" width="5.85546875" style="42" customWidth="1"/>
    <col min="10498" max="10752" width="9.140625" style="42"/>
    <col min="10753" max="10753" width="5.85546875" style="42" customWidth="1"/>
    <col min="10754" max="11008" width="9.140625" style="42"/>
    <col min="11009" max="11009" width="5.85546875" style="42" customWidth="1"/>
    <col min="11010" max="11264" width="9.140625" style="42"/>
    <col min="11265" max="11265" width="5.85546875" style="42" customWidth="1"/>
    <col min="11266" max="11520" width="9.140625" style="42"/>
    <col min="11521" max="11521" width="5.85546875" style="42" customWidth="1"/>
    <col min="11522" max="11776" width="9.140625" style="42"/>
    <col min="11777" max="11777" width="5.85546875" style="42" customWidth="1"/>
    <col min="11778" max="12032" width="9.140625" style="42"/>
    <col min="12033" max="12033" width="5.85546875" style="42" customWidth="1"/>
    <col min="12034" max="12288" width="9.140625" style="42"/>
    <col min="12289" max="12289" width="5.85546875" style="42" customWidth="1"/>
    <col min="12290" max="12544" width="9.140625" style="42"/>
    <col min="12545" max="12545" width="5.85546875" style="42" customWidth="1"/>
    <col min="12546" max="12800" width="9.140625" style="42"/>
    <col min="12801" max="12801" width="5.85546875" style="42" customWidth="1"/>
    <col min="12802" max="13056" width="9.140625" style="42"/>
    <col min="13057" max="13057" width="5.85546875" style="42" customWidth="1"/>
    <col min="13058" max="13312" width="9.140625" style="42"/>
    <col min="13313" max="13313" width="5.85546875" style="42" customWidth="1"/>
    <col min="13314" max="13568" width="9.140625" style="42"/>
    <col min="13569" max="13569" width="5.85546875" style="42" customWidth="1"/>
    <col min="13570" max="13824" width="9.140625" style="42"/>
    <col min="13825" max="13825" width="5.85546875" style="42" customWidth="1"/>
    <col min="13826" max="14080" width="9.140625" style="42"/>
    <col min="14081" max="14081" width="5.85546875" style="42" customWidth="1"/>
    <col min="14082" max="14336" width="9.140625" style="42"/>
    <col min="14337" max="14337" width="5.85546875" style="42" customWidth="1"/>
    <col min="14338" max="14592" width="9.140625" style="42"/>
    <col min="14593" max="14593" width="5.85546875" style="42" customWidth="1"/>
    <col min="14594" max="14848" width="9.140625" style="42"/>
    <col min="14849" max="14849" width="5.85546875" style="42" customWidth="1"/>
    <col min="14850" max="15104" width="9.140625" style="42"/>
    <col min="15105" max="15105" width="5.85546875" style="42" customWidth="1"/>
    <col min="15106" max="15360" width="9.140625" style="42"/>
    <col min="15361" max="15361" width="5.85546875" style="42" customWidth="1"/>
    <col min="15362" max="15616" width="9.140625" style="42"/>
    <col min="15617" max="15617" width="5.85546875" style="42" customWidth="1"/>
    <col min="15618" max="15872" width="9.140625" style="42"/>
    <col min="15873" max="15873" width="5.85546875" style="42" customWidth="1"/>
    <col min="15874" max="16128" width="9.140625" style="42"/>
    <col min="16129" max="16129" width="5.85546875" style="42" customWidth="1"/>
    <col min="16130" max="16384" width="9.140625" style="42"/>
  </cols>
  <sheetData>
    <row r="1" spans="1:12" x14ac:dyDescent="0.25">
      <c r="A1" s="83"/>
      <c r="B1" s="86" t="s">
        <v>447</v>
      </c>
      <c r="C1" s="86"/>
      <c r="D1" s="86"/>
      <c r="E1" s="86"/>
      <c r="F1" s="86"/>
      <c r="G1" s="86"/>
      <c r="H1" s="86"/>
      <c r="I1" s="86"/>
      <c r="J1" s="86"/>
      <c r="K1" s="86"/>
      <c r="L1" s="86"/>
    </row>
    <row r="2" spans="1:12" x14ac:dyDescent="0.25">
      <c r="A2" s="83"/>
      <c r="B2" s="87" t="s">
        <v>448</v>
      </c>
      <c r="C2" s="87"/>
      <c r="D2" s="87"/>
      <c r="E2" s="87"/>
      <c r="F2" s="87"/>
      <c r="G2" s="87"/>
      <c r="H2" s="87"/>
      <c r="I2" s="87"/>
      <c r="J2" s="87"/>
      <c r="K2" s="87"/>
      <c r="L2" s="87"/>
    </row>
    <row r="3" spans="1:12" x14ac:dyDescent="0.25">
      <c r="A3" s="84" t="s">
        <v>449</v>
      </c>
      <c r="B3" s="84"/>
      <c r="C3" s="84"/>
      <c r="D3" s="84"/>
      <c r="E3" s="84"/>
      <c r="F3" s="84"/>
      <c r="G3" s="84"/>
      <c r="H3" s="84"/>
      <c r="I3" s="84"/>
      <c r="J3" s="84"/>
      <c r="K3" s="84"/>
      <c r="L3" s="84"/>
    </row>
    <row r="4" spans="1:12" x14ac:dyDescent="0.25">
      <c r="A4" s="83"/>
      <c r="B4" s="84" t="s">
        <v>450</v>
      </c>
      <c r="C4" s="84"/>
      <c r="D4" s="84"/>
      <c r="E4" s="84"/>
      <c r="F4" s="84"/>
      <c r="G4" s="84"/>
      <c r="H4" s="84"/>
      <c r="I4" s="84"/>
      <c r="J4" s="84"/>
      <c r="K4" s="84"/>
      <c r="L4" s="84"/>
    </row>
    <row r="5" spans="1:12" x14ac:dyDescent="0.25">
      <c r="A5" s="83"/>
      <c r="B5" s="84" t="s">
        <v>451</v>
      </c>
      <c r="C5" s="84"/>
      <c r="D5" s="84"/>
      <c r="E5" s="84"/>
      <c r="F5" s="84"/>
      <c r="G5" s="84"/>
      <c r="H5" s="84"/>
      <c r="I5" s="84"/>
      <c r="J5" s="84"/>
      <c r="K5" s="84"/>
      <c r="L5" s="84"/>
    </row>
    <row r="6" spans="1:12" x14ac:dyDescent="0.25">
      <c r="A6" s="83"/>
      <c r="B6" s="84"/>
      <c r="C6" s="84"/>
      <c r="D6" s="84"/>
      <c r="E6" s="84"/>
      <c r="F6" s="84"/>
      <c r="G6" s="84"/>
      <c r="H6" s="84"/>
      <c r="I6" s="84"/>
      <c r="J6" s="84"/>
      <c r="K6" s="84"/>
      <c r="L6" s="84"/>
    </row>
    <row r="7" spans="1:12" x14ac:dyDescent="0.25">
      <c r="A7" s="85" t="s">
        <v>452</v>
      </c>
      <c r="B7" s="85"/>
      <c r="C7" s="85"/>
      <c r="D7" s="85"/>
      <c r="E7" s="85"/>
      <c r="F7" s="85"/>
      <c r="G7" s="85"/>
      <c r="H7" s="85"/>
      <c r="I7" s="85"/>
      <c r="J7" s="85"/>
      <c r="K7" s="85"/>
      <c r="L7" s="85"/>
    </row>
    <row r="8" spans="1:12" ht="48.75" customHeight="1" x14ac:dyDescent="0.25">
      <c r="A8" s="84" t="s">
        <v>453</v>
      </c>
      <c r="B8" s="84"/>
      <c r="C8" s="84"/>
      <c r="D8" s="84"/>
      <c r="E8" s="84"/>
      <c r="F8" s="84"/>
      <c r="G8" s="84"/>
      <c r="H8" s="84"/>
      <c r="I8" s="84"/>
      <c r="J8" s="84"/>
      <c r="K8" s="84"/>
      <c r="L8" s="84"/>
    </row>
    <row r="9" spans="1:12" ht="18.75" customHeight="1" x14ac:dyDescent="0.25">
      <c r="A9" s="84" t="s">
        <v>454</v>
      </c>
      <c r="B9" s="84"/>
      <c r="C9" s="84"/>
      <c r="D9" s="84"/>
      <c r="E9" s="84"/>
      <c r="F9" s="84"/>
      <c r="G9" s="84"/>
      <c r="H9" s="84"/>
      <c r="I9" s="84"/>
      <c r="J9" s="84"/>
      <c r="K9" s="84"/>
      <c r="L9" s="84"/>
    </row>
    <row r="10" spans="1:12" ht="33.75" customHeight="1" x14ac:dyDescent="0.25">
      <c r="A10" s="84" t="s">
        <v>455</v>
      </c>
      <c r="B10" s="84"/>
      <c r="C10" s="84"/>
      <c r="D10" s="84"/>
      <c r="E10" s="84"/>
      <c r="F10" s="84"/>
      <c r="G10" s="84"/>
      <c r="H10" s="84"/>
      <c r="I10" s="84"/>
      <c r="J10" s="84"/>
      <c r="K10" s="84"/>
      <c r="L10" s="84"/>
    </row>
    <row r="11" spans="1:12" ht="38.25" customHeight="1" x14ac:dyDescent="0.25">
      <c r="A11" s="84" t="s">
        <v>456</v>
      </c>
      <c r="B11" s="84"/>
      <c r="C11" s="84"/>
      <c r="D11" s="84"/>
      <c r="E11" s="84"/>
      <c r="F11" s="84"/>
      <c r="G11" s="84"/>
      <c r="H11" s="84"/>
      <c r="I11" s="84"/>
      <c r="J11" s="84"/>
      <c r="K11" s="84"/>
      <c r="L11" s="84"/>
    </row>
    <row r="12" spans="1:12" ht="43.5" customHeight="1" x14ac:dyDescent="0.25">
      <c r="A12" s="84" t="s">
        <v>457</v>
      </c>
      <c r="B12" s="84"/>
      <c r="C12" s="84"/>
      <c r="D12" s="84"/>
      <c r="E12" s="84"/>
      <c r="F12" s="84"/>
      <c r="G12" s="84"/>
      <c r="H12" s="84"/>
      <c r="I12" s="84"/>
      <c r="J12" s="84"/>
      <c r="K12" s="84"/>
      <c r="L12" s="84"/>
    </row>
    <row r="13" spans="1:12" ht="42" customHeight="1" x14ac:dyDescent="0.25">
      <c r="A13" s="84" t="s">
        <v>458</v>
      </c>
      <c r="B13" s="84"/>
      <c r="C13" s="84"/>
      <c r="D13" s="84"/>
      <c r="E13" s="84"/>
      <c r="F13" s="84"/>
      <c r="G13" s="84"/>
      <c r="H13" s="84"/>
      <c r="I13" s="84"/>
      <c r="J13" s="84"/>
      <c r="K13" s="84"/>
      <c r="L13" s="84"/>
    </row>
    <row r="14" spans="1:12" ht="40.5" customHeight="1" x14ac:dyDescent="0.25">
      <c r="A14" s="84" t="s">
        <v>459</v>
      </c>
      <c r="B14" s="84"/>
      <c r="C14" s="84"/>
      <c r="D14" s="84"/>
      <c r="E14" s="84"/>
      <c r="F14" s="84"/>
      <c r="G14" s="84"/>
      <c r="H14" s="84"/>
      <c r="I14" s="84"/>
      <c r="J14" s="84"/>
      <c r="K14" s="84"/>
      <c r="L14" s="84"/>
    </row>
    <row r="15" spans="1:12" x14ac:dyDescent="0.25">
      <c r="A15" s="36"/>
      <c r="B15" s="36"/>
      <c r="C15" s="36"/>
      <c r="D15" s="36"/>
      <c r="E15" s="36"/>
      <c r="F15" s="36"/>
      <c r="G15" s="36"/>
      <c r="H15" s="36"/>
      <c r="I15" s="36"/>
      <c r="J15" s="36"/>
      <c r="K15" s="36"/>
      <c r="L15" s="36"/>
    </row>
    <row r="16" spans="1:12" x14ac:dyDescent="0.25">
      <c r="A16" s="36"/>
      <c r="B16" s="36"/>
      <c r="C16" s="36"/>
      <c r="D16" s="36"/>
      <c r="E16" s="36"/>
      <c r="F16" s="36"/>
      <c r="G16" s="36"/>
      <c r="H16" s="36"/>
      <c r="I16" s="36"/>
      <c r="J16" s="36"/>
      <c r="K16" s="36"/>
      <c r="L16" s="36"/>
    </row>
    <row r="17" spans="1:12" x14ac:dyDescent="0.25">
      <c r="A17" s="36"/>
      <c r="B17" s="36"/>
      <c r="C17" s="36"/>
      <c r="D17" s="36"/>
      <c r="E17" s="36"/>
      <c r="F17" s="36"/>
      <c r="G17" s="36"/>
      <c r="H17" s="36"/>
      <c r="I17" s="36"/>
      <c r="J17" s="36"/>
      <c r="K17" s="36"/>
      <c r="L17" s="36"/>
    </row>
    <row r="18" spans="1:12" x14ac:dyDescent="0.25">
      <c r="A18" s="36"/>
      <c r="B18" s="36"/>
      <c r="C18" s="36"/>
      <c r="D18" s="36"/>
      <c r="E18" s="36"/>
      <c r="F18" s="36"/>
      <c r="G18" s="36"/>
      <c r="H18" s="36"/>
      <c r="I18" s="36"/>
      <c r="J18" s="36"/>
      <c r="K18" s="36"/>
      <c r="L18" s="36"/>
    </row>
    <row r="19" spans="1:12" x14ac:dyDescent="0.25">
      <c r="A19" s="36"/>
      <c r="B19" s="36"/>
      <c r="C19" s="36"/>
      <c r="D19" s="36"/>
      <c r="E19" s="36"/>
      <c r="F19" s="36"/>
      <c r="G19" s="36"/>
      <c r="H19" s="36"/>
      <c r="I19" s="36"/>
      <c r="J19" s="36"/>
      <c r="K19" s="36"/>
      <c r="L19" s="36"/>
    </row>
    <row r="20" spans="1:12" x14ac:dyDescent="0.25">
      <c r="A20" s="36"/>
      <c r="B20" s="36"/>
      <c r="C20" s="36"/>
      <c r="D20" s="36"/>
      <c r="E20" s="36"/>
      <c r="F20" s="36"/>
      <c r="G20" s="36"/>
      <c r="H20" s="36"/>
      <c r="I20" s="36"/>
      <c r="J20" s="36"/>
      <c r="K20" s="36"/>
      <c r="L20" s="36"/>
    </row>
    <row r="21" spans="1:12" x14ac:dyDescent="0.25">
      <c r="A21" s="36"/>
      <c r="B21" s="36"/>
      <c r="C21" s="36"/>
      <c r="D21" s="36"/>
      <c r="E21" s="36"/>
      <c r="F21" s="36"/>
      <c r="G21" s="36"/>
      <c r="H21" s="36"/>
      <c r="I21" s="36"/>
      <c r="J21" s="36"/>
      <c r="K21" s="36"/>
      <c r="L21" s="36"/>
    </row>
    <row r="22" spans="1:12" x14ac:dyDescent="0.25">
      <c r="A22" s="36"/>
      <c r="B22" s="36"/>
      <c r="C22" s="36"/>
      <c r="D22" s="36"/>
      <c r="E22" s="36"/>
      <c r="F22" s="36"/>
      <c r="G22" s="36"/>
      <c r="H22" s="36"/>
      <c r="I22" s="36"/>
      <c r="J22" s="36"/>
      <c r="K22" s="36"/>
      <c r="L22" s="36"/>
    </row>
    <row r="23" spans="1:12" x14ac:dyDescent="0.25">
      <c r="A23" s="36"/>
      <c r="B23" s="36"/>
      <c r="C23" s="36"/>
      <c r="D23" s="36"/>
      <c r="E23" s="36"/>
      <c r="F23" s="36"/>
      <c r="G23" s="36"/>
      <c r="H23" s="36"/>
      <c r="I23" s="36"/>
      <c r="J23" s="36"/>
      <c r="K23" s="36"/>
      <c r="L23" s="36"/>
    </row>
    <row r="24" spans="1:12" x14ac:dyDescent="0.25">
      <c r="A24" s="36"/>
      <c r="B24" s="36"/>
      <c r="C24" s="36"/>
      <c r="D24" s="36"/>
      <c r="E24" s="36"/>
      <c r="F24" s="36"/>
      <c r="G24" s="36"/>
      <c r="H24" s="36"/>
      <c r="I24" s="36"/>
      <c r="J24" s="36"/>
      <c r="K24" s="36"/>
      <c r="L24" s="36"/>
    </row>
    <row r="25" spans="1:12" x14ac:dyDescent="0.25">
      <c r="A25" s="36"/>
      <c r="B25" s="36"/>
      <c r="C25" s="36"/>
      <c r="D25" s="36"/>
      <c r="E25" s="36"/>
      <c r="F25" s="36"/>
      <c r="G25" s="36"/>
      <c r="H25" s="36"/>
      <c r="I25" s="36"/>
      <c r="J25" s="36"/>
      <c r="K25" s="36"/>
      <c r="L25" s="36"/>
    </row>
    <row r="26" spans="1:12" x14ac:dyDescent="0.25">
      <c r="A26" s="36"/>
      <c r="B26" s="36"/>
      <c r="C26" s="36"/>
      <c r="D26" s="36"/>
      <c r="E26" s="36"/>
      <c r="F26" s="36"/>
      <c r="G26" s="36"/>
      <c r="H26" s="36"/>
      <c r="I26" s="36"/>
      <c r="J26" s="36"/>
      <c r="K26" s="36"/>
      <c r="L26" s="36"/>
    </row>
    <row r="27" spans="1:12" x14ac:dyDescent="0.25">
      <c r="A27" s="36"/>
      <c r="B27" s="36"/>
      <c r="C27" s="36"/>
      <c r="D27" s="36"/>
      <c r="E27" s="36"/>
      <c r="F27" s="36"/>
      <c r="G27" s="36"/>
      <c r="H27" s="36"/>
      <c r="I27" s="36"/>
      <c r="J27" s="36"/>
      <c r="K27" s="36"/>
      <c r="L27" s="36"/>
    </row>
    <row r="28" spans="1:12" x14ac:dyDescent="0.25">
      <c r="A28" s="36"/>
      <c r="B28" s="36"/>
      <c r="C28" s="36"/>
      <c r="D28" s="36"/>
      <c r="E28" s="36"/>
      <c r="F28" s="36"/>
      <c r="G28" s="36"/>
      <c r="H28" s="36"/>
      <c r="I28" s="36"/>
      <c r="J28" s="36"/>
      <c r="K28" s="36"/>
      <c r="L28" s="36"/>
    </row>
    <row r="29" spans="1:12" x14ac:dyDescent="0.25">
      <c r="A29" s="36"/>
      <c r="B29" s="36"/>
      <c r="C29" s="36"/>
      <c r="D29" s="36"/>
      <c r="E29" s="36"/>
      <c r="F29" s="36"/>
      <c r="G29" s="36"/>
      <c r="H29" s="36"/>
      <c r="I29" s="36"/>
      <c r="J29" s="36"/>
      <c r="K29" s="36"/>
      <c r="L29" s="36"/>
    </row>
    <row r="30" spans="1:12" x14ac:dyDescent="0.25">
      <c r="A30" s="36"/>
      <c r="B30" s="36"/>
      <c r="C30" s="36"/>
      <c r="D30" s="36"/>
      <c r="E30" s="36"/>
      <c r="F30" s="36"/>
      <c r="G30" s="36"/>
      <c r="H30" s="36"/>
      <c r="I30" s="36"/>
      <c r="J30" s="36"/>
      <c r="K30" s="36"/>
      <c r="L30" s="36"/>
    </row>
    <row r="31" spans="1:12" x14ac:dyDescent="0.25">
      <c r="A31" s="36"/>
      <c r="B31" s="36"/>
      <c r="C31" s="36"/>
      <c r="D31" s="36"/>
      <c r="E31" s="36"/>
      <c r="F31" s="36"/>
      <c r="G31" s="36"/>
      <c r="H31" s="36"/>
      <c r="I31" s="36"/>
      <c r="J31" s="36"/>
      <c r="K31" s="36"/>
      <c r="L31" s="36"/>
    </row>
    <row r="32" spans="1:12" x14ac:dyDescent="0.25">
      <c r="A32" s="36"/>
      <c r="B32" s="36"/>
      <c r="C32" s="36"/>
      <c r="D32" s="36"/>
      <c r="E32" s="36"/>
      <c r="F32" s="36"/>
      <c r="G32" s="36"/>
      <c r="H32" s="36"/>
      <c r="I32" s="36"/>
      <c r="J32" s="36"/>
      <c r="K32" s="36"/>
      <c r="L32" s="36"/>
    </row>
  </sheetData>
  <mergeCells count="14">
    <mergeCell ref="B6:L6"/>
    <mergeCell ref="B1:L1"/>
    <mergeCell ref="B2:L2"/>
    <mergeCell ref="A3:L3"/>
    <mergeCell ref="B4:L4"/>
    <mergeCell ref="B5:L5"/>
    <mergeCell ref="A13:L13"/>
    <mergeCell ref="A14:L14"/>
    <mergeCell ref="A7:L7"/>
    <mergeCell ref="A8:L8"/>
    <mergeCell ref="A9:L9"/>
    <mergeCell ref="A10:L10"/>
    <mergeCell ref="A11:L11"/>
    <mergeCell ref="A12:L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C106"/>
  <sheetViews>
    <sheetView tabSelected="1" topLeftCell="A7" zoomScale="85" zoomScaleNormal="85" workbookViewId="0">
      <selection activeCell="E22" sqref="E22"/>
    </sheetView>
  </sheetViews>
  <sheetFormatPr defaultColWidth="8.85546875" defaultRowHeight="15" x14ac:dyDescent="0.25"/>
  <cols>
    <col min="1" max="1" width="4.42578125" style="1" customWidth="1"/>
    <col min="2" max="2" width="4" style="1" customWidth="1"/>
    <col min="3" max="3" width="30.85546875" style="1" customWidth="1"/>
    <col min="4" max="4" width="20.5703125" style="1" customWidth="1"/>
    <col min="5" max="5" width="28.28515625" style="2" customWidth="1"/>
    <col min="6" max="6" width="17.85546875" style="2" customWidth="1"/>
    <col min="7" max="7" width="13.140625" style="31" customWidth="1"/>
    <col min="8" max="8" width="18.28515625" style="3" hidden="1" customWidth="1"/>
    <col min="9" max="9" width="8.42578125" style="81" customWidth="1"/>
    <col min="10" max="10" width="6.85546875" style="1" hidden="1" customWidth="1"/>
    <col min="11" max="11" width="5.28515625" style="1" hidden="1" customWidth="1"/>
    <col min="12" max="12" width="7.140625" style="1" hidden="1" customWidth="1"/>
    <col min="13" max="13" width="5.85546875" style="4" hidden="1" customWidth="1"/>
    <col min="14" max="14" width="5.7109375" style="1" hidden="1" customWidth="1"/>
    <col min="15" max="15" width="6.7109375" style="1" hidden="1" customWidth="1"/>
    <col min="16" max="16" width="7.28515625" style="1" hidden="1" customWidth="1"/>
    <col min="17" max="17" width="7.140625" style="1" hidden="1" customWidth="1"/>
    <col min="18" max="18" width="7.28515625" style="1" hidden="1" customWidth="1"/>
    <col min="19" max="19" width="6.140625" style="1" hidden="1" customWidth="1"/>
    <col min="20" max="20" width="4.85546875" style="1" hidden="1" customWidth="1"/>
    <col min="21" max="22" width="5.28515625" style="1" hidden="1" customWidth="1"/>
    <col min="23" max="23" width="5.42578125" style="1" hidden="1" customWidth="1"/>
    <col min="24" max="24" width="4.85546875" style="1" hidden="1" customWidth="1"/>
    <col min="25" max="25" width="6" style="1" hidden="1" customWidth="1"/>
    <col min="26" max="26" width="5.85546875" style="1" hidden="1" customWidth="1"/>
    <col min="27" max="27" width="5.7109375" style="1" hidden="1" customWidth="1"/>
    <col min="28" max="28" width="3.85546875" style="1" hidden="1" customWidth="1"/>
    <col min="29" max="29" width="6.7109375" style="1" hidden="1" customWidth="1"/>
    <col min="30" max="30" width="4.85546875" style="1" hidden="1" customWidth="1"/>
    <col min="31" max="31" width="3.7109375" style="1" hidden="1" customWidth="1"/>
    <col min="32" max="32" width="4.5703125" style="1" hidden="1" customWidth="1"/>
    <col min="33" max="33" width="3.7109375" style="1" hidden="1" customWidth="1"/>
    <col min="34" max="35" width="7.28515625" style="1" hidden="1" customWidth="1"/>
    <col min="36" max="38" width="5.7109375" style="1" hidden="1" customWidth="1"/>
    <col min="39" max="39" width="5.140625" style="1" hidden="1" customWidth="1"/>
    <col min="40" max="40" width="8.7109375" style="1" hidden="1" customWidth="1"/>
    <col min="41" max="41" width="6.140625" style="5" hidden="1" customWidth="1"/>
    <col min="42" max="42" width="8.85546875" style="5" hidden="1" customWidth="1"/>
    <col min="43" max="43" width="3.42578125" style="5" hidden="1" customWidth="1"/>
    <col min="44" max="44" width="4.42578125" style="5" hidden="1" customWidth="1"/>
    <col min="45" max="45" width="2.85546875" style="1" hidden="1" customWidth="1"/>
    <col min="46" max="46" width="3.140625" style="1" hidden="1" customWidth="1"/>
    <col min="47" max="47" width="4.28515625" style="1" hidden="1" customWidth="1"/>
    <col min="48" max="48" width="3.7109375" style="1" hidden="1" customWidth="1"/>
    <col min="49" max="49" width="4.5703125" style="1" hidden="1" customWidth="1"/>
    <col min="50" max="50" width="9.5703125" style="1" hidden="1" customWidth="1"/>
    <col min="51" max="51" width="7.42578125" style="1" hidden="1" customWidth="1"/>
    <col min="52" max="52" width="7.28515625" style="1" hidden="1" customWidth="1"/>
    <col min="53" max="53" width="6.42578125" style="1" hidden="1" customWidth="1"/>
    <col min="54" max="54" width="7.85546875" style="1" hidden="1" customWidth="1"/>
    <col min="55" max="55" width="3.85546875" style="1" hidden="1" customWidth="1"/>
    <col min="56" max="56" width="5.7109375" style="1" hidden="1" customWidth="1"/>
    <col min="57" max="57" width="4.28515625" style="1" hidden="1" customWidth="1"/>
    <col min="58" max="58" width="4" style="1" hidden="1" customWidth="1"/>
    <col min="59" max="60" width="4.28515625" style="1" hidden="1" customWidth="1"/>
    <col min="61" max="61" width="4.42578125" style="1" hidden="1" customWidth="1"/>
    <col min="62" max="62" width="4.28515625" style="1" hidden="1" customWidth="1"/>
    <col min="63" max="63" width="5.5703125" style="1" hidden="1" customWidth="1"/>
    <col min="64" max="64" width="4.28515625" style="1" hidden="1" customWidth="1"/>
    <col min="65" max="65" width="6.42578125" style="1" hidden="1" customWidth="1"/>
    <col min="66" max="66" width="12" style="1" hidden="1" customWidth="1"/>
    <col min="67" max="67" width="9.5703125" style="1" hidden="1" customWidth="1"/>
    <col min="68" max="68" width="12.28515625" style="6" hidden="1" customWidth="1"/>
    <col min="69" max="69" width="8.85546875" style="1"/>
    <col min="70" max="70" width="24.5703125" style="1" hidden="1" customWidth="1"/>
    <col min="71" max="75" width="8.85546875" style="1" hidden="1" customWidth="1"/>
    <col min="76" max="77" width="0" style="1" hidden="1" customWidth="1"/>
    <col min="78" max="78" width="8.85546875" style="1" hidden="1" customWidth="1"/>
    <col min="79" max="81" width="0" style="1" hidden="1" customWidth="1"/>
    <col min="82" max="16384" width="8.85546875" style="1"/>
  </cols>
  <sheetData>
    <row r="1" spans="1:75" ht="72.75" customHeight="1" x14ac:dyDescent="0.25">
      <c r="A1" s="129" t="s">
        <v>446</v>
      </c>
      <c r="B1" s="129"/>
      <c r="C1" s="129"/>
      <c r="D1" s="129"/>
      <c r="E1" s="129"/>
      <c r="F1" s="129"/>
      <c r="H1" s="1"/>
    </row>
    <row r="2" spans="1:75" ht="26.25" customHeight="1" x14ac:dyDescent="0.25">
      <c r="B2" s="130" t="s">
        <v>0</v>
      </c>
      <c r="C2" s="109"/>
      <c r="D2" s="109"/>
      <c r="E2" s="109"/>
      <c r="F2" s="9" t="s">
        <v>1</v>
      </c>
      <c r="H2" s="31"/>
      <c r="BU2" s="1" t="s">
        <v>5</v>
      </c>
    </row>
    <row r="3" spans="1:75" ht="92.45" customHeight="1" x14ac:dyDescent="0.25">
      <c r="B3" s="10" t="s">
        <v>2</v>
      </c>
      <c r="C3" s="131" t="s">
        <v>388</v>
      </c>
      <c r="D3" s="131"/>
      <c r="E3" s="74" t="s">
        <v>4</v>
      </c>
      <c r="F3" s="9"/>
      <c r="H3" s="31"/>
      <c r="I3" s="82"/>
      <c r="J3" s="8"/>
      <c r="K3" s="8"/>
      <c r="L3" s="8"/>
      <c r="BU3" s="1" t="s">
        <v>7</v>
      </c>
    </row>
    <row r="4" spans="1:75" ht="20.45" customHeight="1" x14ac:dyDescent="0.25">
      <c r="B4" s="11">
        <v>1</v>
      </c>
      <c r="C4" s="88" t="s">
        <v>6</v>
      </c>
      <c r="D4" s="89"/>
      <c r="E4" s="75"/>
      <c r="F4" s="12" t="str">
        <f>+IF(E4&gt;0,"","Утга нөхөх")</f>
        <v>Утга нөхөх</v>
      </c>
      <c r="G4" s="40" t="s">
        <v>389</v>
      </c>
      <c r="H4" s="1"/>
      <c r="I4" s="82"/>
      <c r="J4" s="8"/>
      <c r="K4" s="8"/>
      <c r="L4" s="8"/>
    </row>
    <row r="5" spans="1:75" ht="20.45" customHeight="1" x14ac:dyDescent="0.25">
      <c r="B5" s="11">
        <v>2</v>
      </c>
      <c r="C5" s="88" t="s">
        <v>8</v>
      </c>
      <c r="D5" s="89"/>
      <c r="E5" s="75"/>
      <c r="F5" s="12" t="str">
        <f t="shared" ref="F5:F9" si="0">+IF(E5&gt;0,"","Утга нөхөх")</f>
        <v>Утга нөхөх</v>
      </c>
      <c r="G5" s="40" t="s">
        <v>7</v>
      </c>
      <c r="H5" s="31"/>
      <c r="I5" s="82"/>
      <c r="J5" s="8"/>
      <c r="K5" s="8"/>
      <c r="L5" s="8"/>
    </row>
    <row r="6" spans="1:75" ht="20.45" customHeight="1" x14ac:dyDescent="0.25">
      <c r="B6" s="11">
        <v>3</v>
      </c>
      <c r="C6" s="88" t="s">
        <v>9</v>
      </c>
      <c r="D6" s="90"/>
      <c r="E6" s="75"/>
      <c r="F6" s="12" t="str">
        <f t="shared" si="0"/>
        <v>Утга нөхөх</v>
      </c>
      <c r="H6" s="31"/>
      <c r="I6" s="82"/>
      <c r="J6" s="8"/>
      <c r="K6" s="8"/>
      <c r="L6" s="8"/>
    </row>
    <row r="7" spans="1:75" ht="20.45" customHeight="1" x14ac:dyDescent="0.25">
      <c r="B7" s="11">
        <v>4</v>
      </c>
      <c r="C7" s="88" t="s">
        <v>10</v>
      </c>
      <c r="D7" s="90"/>
      <c r="E7" s="75"/>
      <c r="F7" s="12" t="str">
        <f t="shared" si="0"/>
        <v>Утга нөхөх</v>
      </c>
      <c r="H7" s="31"/>
      <c r="I7" s="82"/>
      <c r="J7" s="8"/>
      <c r="K7" s="8"/>
      <c r="L7" s="8"/>
    </row>
    <row r="8" spans="1:75" ht="20.45" customHeight="1" x14ac:dyDescent="0.25">
      <c r="B8" s="11">
        <v>5</v>
      </c>
      <c r="C8" s="88" t="s">
        <v>11</v>
      </c>
      <c r="D8" s="90"/>
      <c r="E8" s="75"/>
      <c r="F8" s="12" t="str">
        <f t="shared" si="0"/>
        <v>Утга нөхөх</v>
      </c>
      <c r="H8" s="31" t="b">
        <f>IF(E8=G4,1, IF(E8=G5,3))</f>
        <v>0</v>
      </c>
      <c r="I8" s="40" t="b">
        <f>IF(E8=$BU$2,1, IF(E8=$BU$3,3))</f>
        <v>0</v>
      </c>
      <c r="J8" s="8"/>
      <c r="K8" s="8"/>
      <c r="L8" s="8"/>
    </row>
    <row r="9" spans="1:75" ht="30" customHeight="1" x14ac:dyDescent="0.25">
      <c r="B9" s="11" t="s">
        <v>12</v>
      </c>
      <c r="C9" s="88" t="s">
        <v>13</v>
      </c>
      <c r="D9" s="90"/>
      <c r="E9" s="75"/>
      <c r="F9" s="12" t="str">
        <f t="shared" si="0"/>
        <v>Утга нөхөх</v>
      </c>
      <c r="H9" s="1"/>
      <c r="I9" s="82"/>
      <c r="J9" s="35"/>
      <c r="K9" s="35"/>
      <c r="L9" s="35"/>
      <c r="M9" s="32"/>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3"/>
      <c r="AP9" s="33"/>
      <c r="AQ9" s="33"/>
      <c r="AR9" s="33"/>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row>
    <row r="10" spans="1:75" ht="20.45" customHeight="1" x14ac:dyDescent="0.25">
      <c r="B10" s="93" t="s">
        <v>390</v>
      </c>
      <c r="C10" s="94"/>
      <c r="D10" s="94"/>
      <c r="E10" s="95"/>
      <c r="F10" s="12"/>
      <c r="H10" s="1"/>
      <c r="I10" s="82"/>
      <c r="J10" s="35"/>
      <c r="K10" s="35"/>
      <c r="L10" s="35"/>
      <c r="M10" s="32"/>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3"/>
      <c r="AP10" s="33"/>
      <c r="AQ10" s="33"/>
      <c r="AR10" s="33"/>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R10" s="31"/>
      <c r="BS10" s="31"/>
      <c r="BT10" s="31"/>
      <c r="BU10" s="31"/>
    </row>
    <row r="11" spans="1:75" ht="20.45" customHeight="1" x14ac:dyDescent="0.25">
      <c r="B11" s="11">
        <v>1</v>
      </c>
      <c r="C11" s="96" t="s">
        <v>391</v>
      </c>
      <c r="D11" s="97"/>
      <c r="E11" s="41"/>
      <c r="F11" s="12" t="str">
        <f>+IF(E11&gt;0,"","Утга нөхөх")</f>
        <v>Утга нөхөх</v>
      </c>
      <c r="H11" s="31">
        <f>IF(E11=I4,1, IF(E11=I5,3))</f>
        <v>1</v>
      </c>
      <c r="I11" s="82" t="b">
        <f>IF(E11=$BR$11,1, IF(E11=$BR$12,3))</f>
        <v>0</v>
      </c>
      <c r="J11" s="35"/>
      <c r="K11" s="35"/>
      <c r="L11" s="35"/>
      <c r="M11" s="32"/>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3"/>
      <c r="AP11" s="33"/>
      <c r="AQ11" s="33"/>
      <c r="AR11" s="33"/>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t="s">
        <v>431</v>
      </c>
      <c r="BS11" s="31" t="s">
        <v>433</v>
      </c>
      <c r="BT11" s="31" t="s">
        <v>435</v>
      </c>
      <c r="BU11" s="31"/>
      <c r="BV11" s="1" t="s">
        <v>438</v>
      </c>
      <c r="BW11" s="1" t="s">
        <v>7</v>
      </c>
    </row>
    <row r="12" spans="1:75" ht="20.45" customHeight="1" x14ac:dyDescent="0.25">
      <c r="A12" s="36"/>
      <c r="B12" s="13">
        <v>2</v>
      </c>
      <c r="C12" s="91" t="s">
        <v>392</v>
      </c>
      <c r="D12" s="92"/>
      <c r="E12" s="39"/>
      <c r="F12" s="12" t="str">
        <f>+IF(E12&gt;0,"","Утга нөхөх")</f>
        <v>Утга нөхөх</v>
      </c>
      <c r="H12" s="1">
        <f>IF(E12=L4,1, IF(E12=L5,3))</f>
        <v>1</v>
      </c>
      <c r="I12" s="82" t="b">
        <f>IF(E12=$BS$11,1, IF(E12=$BS$12,3))</f>
        <v>0</v>
      </c>
      <c r="J12" s="35"/>
      <c r="K12" s="35"/>
      <c r="L12" s="35"/>
      <c r="M12" s="32"/>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3"/>
      <c r="AP12" s="33"/>
      <c r="AQ12" s="33"/>
      <c r="AR12" s="33"/>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t="s">
        <v>432</v>
      </c>
      <c r="BS12" s="31" t="s">
        <v>434</v>
      </c>
      <c r="BT12" s="31" t="s">
        <v>436</v>
      </c>
      <c r="BU12" s="31"/>
      <c r="BV12" s="1" t="s">
        <v>439</v>
      </c>
      <c r="BW12" s="1" t="s">
        <v>440</v>
      </c>
    </row>
    <row r="13" spans="1:75" ht="20.45" customHeight="1" x14ac:dyDescent="0.25">
      <c r="A13" s="36"/>
      <c r="B13" s="13">
        <v>3</v>
      </c>
      <c r="C13" s="91" t="s">
        <v>393</v>
      </c>
      <c r="D13" s="92"/>
      <c r="E13" s="38"/>
      <c r="F13" s="12" t="str">
        <f>+IF(E13&gt;0,"","Утга нөхөх")</f>
        <v>Утга нөхөх</v>
      </c>
      <c r="H13" s="1">
        <f>IF(E13=$J$14,1, IF(E13=$J$13,3, IF(E13=$J$12,5)))</f>
        <v>1</v>
      </c>
      <c r="I13" s="82" t="b">
        <f>IF(E13=$BT$11,1, IF(E13=$BT$12,3, IF(E13=$BT$13,5)))</f>
        <v>0</v>
      </c>
      <c r="J13" s="35"/>
      <c r="K13" s="35"/>
      <c r="L13" s="35"/>
      <c r="M13" s="32"/>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3"/>
      <c r="AP13" s="33"/>
      <c r="AQ13" s="33"/>
      <c r="AR13" s="33"/>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t="s">
        <v>437</v>
      </c>
      <c r="BU13" s="31"/>
      <c r="BV13" s="1" t="s">
        <v>435</v>
      </c>
      <c r="BW13" s="1" t="s">
        <v>441</v>
      </c>
    </row>
    <row r="14" spans="1:75" ht="20.45" customHeight="1" x14ac:dyDescent="0.25">
      <c r="A14" s="36"/>
      <c r="B14" s="13">
        <v>4</v>
      </c>
      <c r="C14" s="98" t="s">
        <v>16</v>
      </c>
      <c r="D14" s="98"/>
      <c r="E14" s="38"/>
      <c r="F14" s="12" t="str">
        <f>+IF(E14&gt;0,"","Утга нөхөх")</f>
        <v>Утга нөхөх</v>
      </c>
      <c r="H14" s="1">
        <f>IF(E14=$K$14,1, IF(E14=$K$13,3, IF(E14=$K$12,5)))</f>
        <v>1</v>
      </c>
      <c r="I14" s="82" t="b">
        <f>IF(E14=$BV$11,1, IF(E14=$BV$12,3, IF(E14=$BV$13,5)))</f>
        <v>0</v>
      </c>
      <c r="J14" s="35"/>
      <c r="K14" s="35"/>
      <c r="L14" s="35"/>
      <c r="M14" s="32"/>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3"/>
      <c r="AP14" s="33"/>
      <c r="AQ14" s="33"/>
      <c r="AR14" s="33"/>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row>
    <row r="15" spans="1:75" ht="20.45" customHeight="1" x14ac:dyDescent="0.25">
      <c r="A15" s="36"/>
      <c r="B15" s="13">
        <v>5</v>
      </c>
      <c r="C15" s="99" t="s">
        <v>394</v>
      </c>
      <c r="D15" s="100"/>
      <c r="E15" s="13"/>
      <c r="F15" s="12" t="str">
        <f>+IF(E15&gt;0,"","Утга нөхөх")</f>
        <v>Утга нөхөх</v>
      </c>
      <c r="H15" s="1">
        <f>IF(E15=$M$4,1, IF(E15=$M$5,2, IF(E15=$M$6,3)))</f>
        <v>1</v>
      </c>
      <c r="I15" s="82" t="b">
        <f>IF(E15=$BW$11,1, IF(E15=$BW$12,2, IF(E15=$BW$13,3)))</f>
        <v>0</v>
      </c>
      <c r="J15" s="35"/>
      <c r="K15" s="35"/>
      <c r="L15" s="35"/>
      <c r="M15" s="32"/>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3"/>
      <c r="AP15" s="33"/>
      <c r="AQ15" s="33"/>
      <c r="AR15" s="33"/>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row>
    <row r="16" spans="1:75" ht="19.149999999999999" customHeight="1" x14ac:dyDescent="0.25">
      <c r="A16" s="36"/>
      <c r="B16" s="93" t="s">
        <v>395</v>
      </c>
      <c r="C16" s="101"/>
      <c r="D16" s="101"/>
      <c r="E16" s="102"/>
      <c r="F16" s="12"/>
      <c r="H16" s="1"/>
      <c r="I16" s="82"/>
      <c r="J16" s="35"/>
      <c r="K16" s="35"/>
      <c r="L16" s="35"/>
      <c r="M16" s="32"/>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3"/>
      <c r="AP16" s="33"/>
      <c r="AQ16" s="33"/>
      <c r="AR16" s="33"/>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row>
    <row r="17" spans="1:81" ht="73.5" customHeight="1" x14ac:dyDescent="0.25">
      <c r="A17" s="36"/>
      <c r="B17" s="13">
        <v>1</v>
      </c>
      <c r="C17" s="91" t="s">
        <v>396</v>
      </c>
      <c r="D17" s="92"/>
      <c r="E17" s="38"/>
      <c r="F17" s="12" t="str">
        <f t="shared" ref="F17:F25" si="1">+IF(E17&gt;0,"","Утга нөхөх")</f>
        <v>Утга нөхөх</v>
      </c>
      <c r="H17" s="1">
        <f>IF(E17=N18,3,IF(E17=N19,1,IF(E17=N17,4.9,IF(E17=N20,5))))</f>
        <v>3</v>
      </c>
      <c r="I17" s="82" t="b">
        <f>IF(E17=$BX$17,4.9, IF(E17=$BX$18,2, IF(E17=$BX$19,1, IF(E17=$BX$20,5))))</f>
        <v>0</v>
      </c>
      <c r="J17" s="35"/>
      <c r="K17" s="35"/>
      <c r="L17" s="35"/>
      <c r="M17" s="32"/>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3"/>
      <c r="AP17" s="33"/>
      <c r="AQ17" s="33"/>
      <c r="AR17" s="33"/>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X17" s="1">
        <v>1</v>
      </c>
      <c r="BY17" s="1" t="s">
        <v>389</v>
      </c>
      <c r="BZ17" s="1" t="s">
        <v>389</v>
      </c>
      <c r="CA17" s="1" t="s">
        <v>5</v>
      </c>
      <c r="CB17" s="1" t="s">
        <v>389</v>
      </c>
      <c r="CC17" s="1" t="s">
        <v>389</v>
      </c>
    </row>
    <row r="18" spans="1:81" ht="29.25" customHeight="1" x14ac:dyDescent="0.25">
      <c r="A18" s="36"/>
      <c r="B18" s="13">
        <v>2</v>
      </c>
      <c r="C18" s="91" t="s">
        <v>397</v>
      </c>
      <c r="D18" s="92"/>
      <c r="E18" s="38"/>
      <c r="F18" s="12" t="str">
        <f t="shared" si="1"/>
        <v>Утга нөхөх</v>
      </c>
      <c r="H18" s="1">
        <f>IF(E18=O17,5,IF(E18=O18,1))</f>
        <v>5</v>
      </c>
      <c r="I18" s="82" t="b">
        <f>IF(E18=$BY$17,5, IF(E18=$BY$18,1, IF(E18=$BY$19, 4.9)))</f>
        <v>0</v>
      </c>
      <c r="J18" s="35"/>
      <c r="K18" s="35"/>
      <c r="L18" s="35"/>
      <c r="M18" s="32"/>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3"/>
      <c r="AP18" s="33"/>
      <c r="AQ18" s="33"/>
      <c r="AR18" s="33"/>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X18" s="1">
        <v>2</v>
      </c>
      <c r="BY18" s="1" t="s">
        <v>7</v>
      </c>
      <c r="BZ18" s="1" t="s">
        <v>443</v>
      </c>
      <c r="CA18" s="1" t="s">
        <v>7</v>
      </c>
      <c r="CB18" s="1" t="s">
        <v>7</v>
      </c>
      <c r="CC18" s="1" t="s">
        <v>7</v>
      </c>
    </row>
    <row r="19" spans="1:81" ht="34.5" customHeight="1" x14ac:dyDescent="0.25">
      <c r="A19" s="36"/>
      <c r="B19" s="13">
        <v>3</v>
      </c>
      <c r="C19" s="91" t="s">
        <v>398</v>
      </c>
      <c r="D19" s="92"/>
      <c r="E19" s="38"/>
      <c r="F19" s="12" t="str">
        <f t="shared" si="1"/>
        <v>Утга нөхөх</v>
      </c>
      <c r="H19" s="1">
        <f>IF(E19=P17,5,IF(E19=P18,1))</f>
        <v>5</v>
      </c>
      <c r="I19" s="82" t="b">
        <f>IF(E19=$BZ$17,5, IF(E19=$BZ$18,1, IF(E19=$BZ$19, 4.9)))</f>
        <v>0</v>
      </c>
      <c r="J19" s="35"/>
      <c r="K19" s="35"/>
      <c r="L19" s="35"/>
      <c r="M19" s="32"/>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3"/>
      <c r="AP19" s="33"/>
      <c r="AQ19" s="33"/>
      <c r="AR19" s="33"/>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X19" s="1">
        <v>3</v>
      </c>
      <c r="BY19" s="1" t="s">
        <v>56</v>
      </c>
      <c r="BZ19" s="1" t="s">
        <v>56</v>
      </c>
      <c r="CA19" s="1" t="s">
        <v>56</v>
      </c>
      <c r="CB19" s="1" t="s">
        <v>56</v>
      </c>
      <c r="CC19" s="1" t="s">
        <v>56</v>
      </c>
    </row>
    <row r="20" spans="1:81" ht="33.75" customHeight="1" x14ac:dyDescent="0.25">
      <c r="A20" s="36"/>
      <c r="B20" s="13">
        <v>4</v>
      </c>
      <c r="C20" s="91" t="s">
        <v>444</v>
      </c>
      <c r="D20" s="92"/>
      <c r="E20" s="38"/>
      <c r="F20" s="12" t="str">
        <f t="shared" si="1"/>
        <v>Утга нөхөх</v>
      </c>
      <c r="H20" s="1">
        <f>IF(E20=Q17,5,IF(E20=Q18,1))</f>
        <v>5</v>
      </c>
      <c r="I20" s="82" t="b">
        <f>IF(E20=$CA$17,5, IF(E20=$CA$18,1, IF(E20=$CA$19, 4.9)))</f>
        <v>0</v>
      </c>
      <c r="J20" s="8"/>
      <c r="K20" s="8"/>
      <c r="L20" s="8"/>
      <c r="BX20" s="1" t="s">
        <v>442</v>
      </c>
    </row>
    <row r="21" spans="1:81" ht="19.149999999999999" customHeight="1" x14ac:dyDescent="0.25">
      <c r="A21" s="36"/>
      <c r="B21" s="93" t="s">
        <v>399</v>
      </c>
      <c r="C21" s="101"/>
      <c r="D21" s="101"/>
      <c r="E21" s="102"/>
      <c r="F21" s="12"/>
      <c r="H21" s="1"/>
      <c r="I21" s="82"/>
      <c r="J21" s="8"/>
      <c r="K21" s="8"/>
      <c r="L21" s="8"/>
    </row>
    <row r="22" spans="1:81" ht="26.25" customHeight="1" x14ac:dyDescent="0.25">
      <c r="A22" s="36"/>
      <c r="B22" s="13">
        <v>1</v>
      </c>
      <c r="C22" s="88" t="s">
        <v>460</v>
      </c>
      <c r="D22" s="90"/>
      <c r="E22" s="38"/>
      <c r="F22" s="12" t="str">
        <f t="shared" si="1"/>
        <v>Утга нөхөх</v>
      </c>
      <c r="H22" s="1">
        <f>IF(E22=R22,5, IF(E22=R23,1))</f>
        <v>5</v>
      </c>
      <c r="I22" s="82" t="b">
        <f>IF(E22=$CB$17,5, IF(E22=$CB$18,1, IF(E22=$CB$19, 4.9)))</f>
        <v>0</v>
      </c>
    </row>
    <row r="23" spans="1:81" ht="42" customHeight="1" x14ac:dyDescent="0.25">
      <c r="A23" s="36"/>
      <c r="B23" s="13">
        <v>2</v>
      </c>
      <c r="C23" s="88" t="s">
        <v>461</v>
      </c>
      <c r="D23" s="90"/>
      <c r="E23" s="38"/>
      <c r="F23" s="12" t="str">
        <f t="shared" si="1"/>
        <v>Утга нөхөх</v>
      </c>
      <c r="H23" s="1" t="b">
        <f>IF(AND(E23&gt;=1, E23&lt;=5000000),1, IF(AND(E23&gt;=5000001,E23&lt;=10000000),3, IF(AND(E23&gt;10000001),5)))</f>
        <v>0</v>
      </c>
      <c r="I23" s="81" t="b">
        <f>IF(AND(E23&gt;=1,E23&lt;=5000000),1,IF(AND(E23&gt;=5000001,E23&lt;=10000000),3,IF(E23&gt;=10000001,5)))</f>
        <v>0</v>
      </c>
    </row>
    <row r="24" spans="1:81" ht="14.45" customHeight="1" x14ac:dyDescent="0.25">
      <c r="A24" s="36"/>
      <c r="B24" s="93" t="s">
        <v>402</v>
      </c>
      <c r="C24" s="101"/>
      <c r="D24" s="101"/>
      <c r="E24" s="102"/>
      <c r="F24" s="12" t="str">
        <f t="shared" si="1"/>
        <v>Утга нөхөх</v>
      </c>
      <c r="H24" s="1"/>
    </row>
    <row r="25" spans="1:81" ht="32.450000000000003" customHeight="1" x14ac:dyDescent="0.25">
      <c r="A25" s="36"/>
      <c r="B25" s="13">
        <v>1</v>
      </c>
      <c r="C25" s="91" t="s">
        <v>403</v>
      </c>
      <c r="D25" s="92"/>
      <c r="E25" s="38"/>
      <c r="F25" s="12" t="str">
        <f t="shared" si="1"/>
        <v>Утга нөхөх</v>
      </c>
      <c r="H25" s="1">
        <f>IF(E25=S24,5, IF(E25=S25,1))</f>
        <v>5</v>
      </c>
      <c r="I25" s="81" t="b">
        <f>IF(E25=CC17,5, IF(E25=CC18,1, IF(E25=CC19,4.9)))</f>
        <v>0</v>
      </c>
      <c r="BJ25" s="1">
        <v>1</v>
      </c>
      <c r="BK25" s="14" t="s">
        <v>15</v>
      </c>
    </row>
    <row r="26" spans="1:81" ht="16.149999999999999" customHeight="1" x14ac:dyDescent="0.25">
      <c r="C26" s="15"/>
      <c r="D26" s="15"/>
      <c r="E26" s="7"/>
      <c r="F26" s="7"/>
    </row>
    <row r="27" spans="1:81" ht="15.6" customHeight="1" x14ac:dyDescent="0.25">
      <c r="C27" s="7"/>
      <c r="D27" s="7"/>
      <c r="E27" s="7"/>
      <c r="F27" s="7"/>
    </row>
    <row r="28" spans="1:81" x14ac:dyDescent="0.25">
      <c r="B28" s="103" t="s">
        <v>18</v>
      </c>
      <c r="C28" s="104"/>
      <c r="D28" s="104"/>
      <c r="E28" s="104"/>
      <c r="F28" s="104"/>
    </row>
    <row r="29" spans="1:81" ht="14.45" customHeight="1" x14ac:dyDescent="0.25">
      <c r="B29" s="105" t="s">
        <v>19</v>
      </c>
      <c r="C29" s="105"/>
      <c r="D29" s="105"/>
      <c r="E29" s="106" t="s">
        <v>20</v>
      </c>
      <c r="F29" s="107"/>
      <c r="G29" s="34"/>
    </row>
    <row r="30" spans="1:81" ht="14.45" customHeight="1" x14ac:dyDescent="0.25">
      <c r="B30" s="109" t="s">
        <v>21</v>
      </c>
      <c r="C30" s="109"/>
      <c r="D30" s="109"/>
      <c r="E30" s="109"/>
      <c r="F30" s="109"/>
      <c r="G30" s="72"/>
      <c r="H30" s="3" t="s">
        <v>22</v>
      </c>
    </row>
    <row r="31" spans="1:81" ht="77.45" customHeight="1" x14ac:dyDescent="0.25">
      <c r="B31" s="11">
        <v>1</v>
      </c>
      <c r="C31" s="108" t="s">
        <v>23</v>
      </c>
      <c r="D31" s="108"/>
      <c r="E31" s="108"/>
      <c r="F31" s="108"/>
      <c r="G31" s="12" t="str">
        <f>+IF(E31&gt;0,"","Утга нөхөх")</f>
        <v>Утга нөхөх</v>
      </c>
      <c r="H31" s="3" t="s">
        <v>24</v>
      </c>
      <c r="I31" s="81" t="b">
        <f>IF(E31=$H$30,1,IF(E31=$H$31,2,IF(E31=$H$32,3,IF(E31=$H$33,4,IF(E31=$H$34,5)))))</f>
        <v>0</v>
      </c>
      <c r="W31" s="16" t="s">
        <v>25</v>
      </c>
      <c r="X31" s="16" t="s">
        <v>26</v>
      </c>
      <c r="Y31" s="16" t="s">
        <v>27</v>
      </c>
      <c r="Z31" s="16" t="s">
        <v>28</v>
      </c>
      <c r="AA31" s="16" t="s">
        <v>29</v>
      </c>
      <c r="AB31" s="16" t="s">
        <v>30</v>
      </c>
      <c r="AC31" s="16" t="s">
        <v>31</v>
      </c>
      <c r="BL31" s="1">
        <v>1</v>
      </c>
      <c r="BM31" s="1" t="s">
        <v>32</v>
      </c>
      <c r="BN31" s="1" t="s">
        <v>33</v>
      </c>
      <c r="BO31" s="1" t="s">
        <v>34</v>
      </c>
    </row>
    <row r="32" spans="1:81" ht="59.45" customHeight="1" x14ac:dyDescent="0.25">
      <c r="B32" s="17">
        <v>2</v>
      </c>
      <c r="C32" s="110" t="s">
        <v>35</v>
      </c>
      <c r="D32" s="110"/>
      <c r="E32" s="108"/>
      <c r="F32" s="108"/>
      <c r="G32" s="12" t="str">
        <f t="shared" ref="G32:G46" si="2">+IF(E32&gt;0,"","Утга нөхөх")</f>
        <v>Утга нөхөх</v>
      </c>
      <c r="H32" s="3" t="s">
        <v>36</v>
      </c>
      <c r="I32" s="81" t="b">
        <f>IF(E32=$H$35,1,IF(E32=$H$36,2,IF(E32=$H$37,3,IF(E32=$H$38,4,IF(E32=$H$39,5)))))</f>
        <v>0</v>
      </c>
      <c r="J32" s="18"/>
      <c r="W32" s="16" t="s">
        <v>37</v>
      </c>
      <c r="X32" s="16" t="s">
        <v>38</v>
      </c>
      <c r="Y32" s="16" t="s">
        <v>39</v>
      </c>
      <c r="Z32" s="16" t="s">
        <v>40</v>
      </c>
      <c r="AA32" s="16" t="s">
        <v>41</v>
      </c>
      <c r="AB32" s="16" t="s">
        <v>42</v>
      </c>
      <c r="AC32" s="16" t="s">
        <v>43</v>
      </c>
      <c r="BL32" s="1">
        <v>2</v>
      </c>
      <c r="BM32" s="1" t="s">
        <v>44</v>
      </c>
      <c r="BN32" s="1" t="s">
        <v>45</v>
      </c>
      <c r="BO32" s="1" t="s">
        <v>46</v>
      </c>
    </row>
    <row r="33" spans="2:65" ht="54" customHeight="1" x14ac:dyDescent="0.25">
      <c r="B33" s="11">
        <v>3</v>
      </c>
      <c r="C33" s="108" t="s">
        <v>47</v>
      </c>
      <c r="D33" s="108"/>
      <c r="E33" s="108"/>
      <c r="F33" s="108"/>
      <c r="G33" s="12" t="str">
        <f t="shared" si="2"/>
        <v>Утга нөхөх</v>
      </c>
      <c r="H33" s="3" t="s">
        <v>48</v>
      </c>
      <c r="I33" s="81" t="b">
        <f>IF(E33=$H$40,1,IF(E33=$H$41,2,IF(E33=$H$42,3,IF(E33=$H$43,4,IF(E33=$H$44,5)))))</f>
        <v>0</v>
      </c>
      <c r="J33" s="18"/>
      <c r="W33" s="16" t="s">
        <v>49</v>
      </c>
      <c r="X33" s="16" t="s">
        <v>50</v>
      </c>
      <c r="Y33" s="16" t="s">
        <v>51</v>
      </c>
      <c r="Z33" s="16" t="s">
        <v>52</v>
      </c>
      <c r="AA33" s="16" t="s">
        <v>53</v>
      </c>
      <c r="AB33" s="16" t="s">
        <v>54</v>
      </c>
      <c r="AC33" s="16" t="s">
        <v>55</v>
      </c>
      <c r="BL33" s="1">
        <v>3</v>
      </c>
      <c r="BM33" s="1" t="s">
        <v>56</v>
      </c>
    </row>
    <row r="34" spans="2:65" ht="72" customHeight="1" x14ac:dyDescent="0.25">
      <c r="B34" s="11">
        <v>4</v>
      </c>
      <c r="C34" s="108" t="s">
        <v>57</v>
      </c>
      <c r="D34" s="108"/>
      <c r="E34" s="108"/>
      <c r="F34" s="108"/>
      <c r="G34" s="12" t="str">
        <f t="shared" si="2"/>
        <v>Утга нөхөх</v>
      </c>
      <c r="H34" s="3" t="s">
        <v>58</v>
      </c>
      <c r="I34" s="81" t="b">
        <f>IF(E34=$H$49,1,IF(E34=$H$50,2,IF(E34=$H$51,3,IF(E34=$H$52,4,IF(E34=$H$53,5)))))</f>
        <v>0</v>
      </c>
      <c r="J34" s="18"/>
      <c r="W34" s="16" t="s">
        <v>59</v>
      </c>
      <c r="X34" s="16" t="s">
        <v>60</v>
      </c>
      <c r="Y34" s="16" t="s">
        <v>61</v>
      </c>
      <c r="Z34" s="16" t="s">
        <v>62</v>
      </c>
      <c r="AA34" s="16" t="s">
        <v>63</v>
      </c>
      <c r="AB34" s="16" t="s">
        <v>64</v>
      </c>
      <c r="AC34" s="16" t="s">
        <v>65</v>
      </c>
      <c r="BL34" s="1">
        <v>4</v>
      </c>
      <c r="BM34" s="1" t="s">
        <v>66</v>
      </c>
    </row>
    <row r="35" spans="2:65" ht="69" customHeight="1" x14ac:dyDescent="0.25">
      <c r="B35" s="11">
        <v>5</v>
      </c>
      <c r="C35" s="108" t="s">
        <v>67</v>
      </c>
      <c r="D35" s="108"/>
      <c r="E35" s="108"/>
      <c r="F35" s="108"/>
      <c r="G35" s="12" t="str">
        <f t="shared" si="2"/>
        <v>Утга нөхөх</v>
      </c>
      <c r="H35" s="3" t="s">
        <v>68</v>
      </c>
      <c r="I35" s="81" t="b">
        <f>IF(E35=$H$54,1,IF(E35=$H$55,2,IF(E35=$H$56,3,IF(E35=$H$57,4,IF(E35=$H$58,5)))))</f>
        <v>0</v>
      </c>
      <c r="J35" s="18"/>
      <c r="W35" s="16" t="s">
        <v>69</v>
      </c>
      <c r="X35" s="16" t="s">
        <v>70</v>
      </c>
      <c r="Y35" s="16" t="s">
        <v>71</v>
      </c>
      <c r="Z35" s="16" t="s">
        <v>72</v>
      </c>
      <c r="AA35" s="16" t="s">
        <v>73</v>
      </c>
      <c r="AB35" s="16" t="s">
        <v>74</v>
      </c>
      <c r="AC35" s="16" t="s">
        <v>75</v>
      </c>
      <c r="BL35" s="1">
        <v>5</v>
      </c>
    </row>
    <row r="36" spans="2:65" ht="32.450000000000003" customHeight="1" x14ac:dyDescent="0.25">
      <c r="B36" s="11">
        <v>6</v>
      </c>
      <c r="C36" s="108" t="s">
        <v>76</v>
      </c>
      <c r="D36" s="108"/>
      <c r="E36" s="108"/>
      <c r="F36" s="108"/>
      <c r="G36" s="12" t="str">
        <f t="shared" si="2"/>
        <v>Утга нөхөх</v>
      </c>
      <c r="H36" s="3" t="s">
        <v>77</v>
      </c>
      <c r="I36" s="81" t="b">
        <f>IF(E36=$W$31,1,IF(E36=$W$32,2,IF(E36=$W$33,3,IF(E36=$W$34,4,IF(E36=$W$35,5)))))</f>
        <v>0</v>
      </c>
      <c r="J36" s="18"/>
      <c r="T36" s="19"/>
    </row>
    <row r="37" spans="2:65" ht="45.6" customHeight="1" x14ac:dyDescent="0.25">
      <c r="B37" s="11">
        <v>7</v>
      </c>
      <c r="C37" s="108" t="s">
        <v>78</v>
      </c>
      <c r="D37" s="108"/>
      <c r="E37" s="108"/>
      <c r="F37" s="108"/>
      <c r="G37" s="12" t="str">
        <f t="shared" si="2"/>
        <v>Утга нөхөх</v>
      </c>
      <c r="H37" s="3" t="s">
        <v>79</v>
      </c>
      <c r="I37" s="81" t="b">
        <f>IF(E37=$X$31,1,IF(E37=$X$32,2,IF(E37=$X$33,3,IF(E37=$X$34,4,IF(E37=$X$35,5)))))</f>
        <v>0</v>
      </c>
      <c r="J37" s="18"/>
    </row>
    <row r="38" spans="2:65" ht="34.9" customHeight="1" x14ac:dyDescent="0.25">
      <c r="B38" s="11">
        <v>8</v>
      </c>
      <c r="C38" s="108" t="s">
        <v>80</v>
      </c>
      <c r="D38" s="108"/>
      <c r="E38" s="108"/>
      <c r="F38" s="108"/>
      <c r="G38" s="12" t="str">
        <f t="shared" si="2"/>
        <v>Утга нөхөх</v>
      </c>
      <c r="H38" s="3" t="s">
        <v>81</v>
      </c>
      <c r="I38" s="81" t="b">
        <f>IF(E38=$Y$31,1,IF(E38=$Y$32,2,IF(E38=$Y$33,3,IF(E38=$Y$34,4,IF(E38=$Y35,5)))))</f>
        <v>0</v>
      </c>
      <c r="J38" s="18"/>
    </row>
    <row r="39" spans="2:65" ht="30.6" customHeight="1" x14ac:dyDescent="0.25">
      <c r="B39" s="11">
        <v>9</v>
      </c>
      <c r="C39" s="108" t="s">
        <v>82</v>
      </c>
      <c r="D39" s="108"/>
      <c r="E39" s="108"/>
      <c r="F39" s="108"/>
      <c r="G39" s="12" t="str">
        <f t="shared" si="2"/>
        <v>Утга нөхөх</v>
      </c>
      <c r="H39" s="3" t="s">
        <v>83</v>
      </c>
      <c r="I39" s="81" t="b">
        <f>IF(E39=$Z$31,1,IF(E39=$Z$32,2,IF(E39=$Z$33,3,IF(E39=$Z$34,4,IF(E39=$Z$35,5)))))</f>
        <v>0</v>
      </c>
      <c r="J39" s="18"/>
    </row>
    <row r="40" spans="2:65" ht="74.45" customHeight="1" x14ac:dyDescent="0.25">
      <c r="B40" s="11">
        <v>10</v>
      </c>
      <c r="C40" s="108" t="s">
        <v>84</v>
      </c>
      <c r="D40" s="108"/>
      <c r="E40" s="108"/>
      <c r="F40" s="108"/>
      <c r="G40" s="12" t="str">
        <f t="shared" si="2"/>
        <v>Утга нөхөх</v>
      </c>
      <c r="H40" s="3" t="s">
        <v>85</v>
      </c>
      <c r="I40" s="81" t="b">
        <f>IF(E40=$AA$31,1,IF(E40=$AA$32,2,IF(E40=$AA$33,3,IF(E40=$AA$34,4,IF(E40=$AA$35,5)))))</f>
        <v>0</v>
      </c>
      <c r="J40" s="18"/>
    </row>
    <row r="41" spans="2:65" ht="33.6" customHeight="1" x14ac:dyDescent="0.25">
      <c r="B41" s="11">
        <v>11</v>
      </c>
      <c r="C41" s="108" t="s">
        <v>86</v>
      </c>
      <c r="D41" s="108"/>
      <c r="E41" s="108"/>
      <c r="F41" s="108"/>
      <c r="G41" s="12" t="str">
        <f t="shared" si="2"/>
        <v>Утга нөхөх</v>
      </c>
      <c r="H41" s="3" t="s">
        <v>87</v>
      </c>
      <c r="I41" s="81" t="b">
        <f>IF(E41=$AB$31,1,IF(E41=$AB$32,2,IF(E41=$AB$33,3,IF(E41=$AB$34,4,IF(E41=$AB$35,5)))))</f>
        <v>0</v>
      </c>
      <c r="J41" s="18"/>
    </row>
    <row r="42" spans="2:65" ht="34.9" customHeight="1" x14ac:dyDescent="0.25">
      <c r="B42" s="11">
        <v>12</v>
      </c>
      <c r="C42" s="108" t="s">
        <v>88</v>
      </c>
      <c r="D42" s="108"/>
      <c r="E42" s="108"/>
      <c r="F42" s="108"/>
      <c r="G42" s="12" t="str">
        <f t="shared" si="2"/>
        <v>Утга нөхөх</v>
      </c>
      <c r="H42" s="3" t="s">
        <v>89</v>
      </c>
      <c r="I42" s="81" t="b">
        <f>IF(E42=$AC$31,1,IF(E42=$AC$32,2,IF(E42=$AC$33,3,IF(E42=$AC$34,4,IF(E42=$AC$35,5)))))</f>
        <v>0</v>
      </c>
      <c r="J42" s="18"/>
    </row>
    <row r="43" spans="2:65" ht="45" customHeight="1" x14ac:dyDescent="0.25">
      <c r="B43" s="11">
        <v>13</v>
      </c>
      <c r="C43" s="88" t="s">
        <v>90</v>
      </c>
      <c r="D43" s="90"/>
      <c r="E43" s="111"/>
      <c r="F43" s="112"/>
      <c r="G43" s="12" t="str">
        <f t="shared" si="2"/>
        <v>Утга нөхөх</v>
      </c>
      <c r="H43" s="3" t="s">
        <v>91</v>
      </c>
      <c r="I43" s="81" t="b">
        <f>IF(E43=$BL$31,1,IF(E43=$BL$32,2,IF(E43=$BL$33,3,IF(E43=$BL$34,4,IF(E43=$BL$35,5)))))</f>
        <v>0</v>
      </c>
      <c r="J43" s="18"/>
    </row>
    <row r="44" spans="2:65" ht="51" customHeight="1" x14ac:dyDescent="0.25">
      <c r="B44" s="11">
        <v>14</v>
      </c>
      <c r="C44" s="88" t="s">
        <v>92</v>
      </c>
      <c r="D44" s="90"/>
      <c r="E44" s="111"/>
      <c r="F44" s="112"/>
      <c r="G44" s="12" t="str">
        <f t="shared" si="2"/>
        <v>Утга нөхөх</v>
      </c>
      <c r="H44" s="3" t="s">
        <v>93</v>
      </c>
      <c r="I44" s="81" t="b">
        <f>IF(E44=$BM$31,1,IF(E44=$BM$32,2,IF(E44=$BM$33,3,IF(E44=$BM$34,5))))</f>
        <v>0</v>
      </c>
      <c r="J44" s="18"/>
    </row>
    <row r="45" spans="2:65" ht="34.9" customHeight="1" x14ac:dyDescent="0.25">
      <c r="B45" s="11">
        <v>15</v>
      </c>
      <c r="C45" s="88" t="s">
        <v>94</v>
      </c>
      <c r="D45" s="90"/>
      <c r="E45" s="111"/>
      <c r="F45" s="112"/>
      <c r="G45" s="12" t="str">
        <f t="shared" si="2"/>
        <v>Утга нөхөх</v>
      </c>
      <c r="I45" s="81" t="b">
        <f>IF(E45=$BN$31,1,IF(E45=$BN$32,5))</f>
        <v>0</v>
      </c>
      <c r="J45" s="18"/>
    </row>
    <row r="46" spans="2:65" ht="34.9" customHeight="1" x14ac:dyDescent="0.25">
      <c r="B46" s="11">
        <v>16</v>
      </c>
      <c r="C46" s="88" t="s">
        <v>95</v>
      </c>
      <c r="D46" s="90"/>
      <c r="E46" s="111"/>
      <c r="F46" s="112"/>
      <c r="G46" s="12" t="str">
        <f t="shared" si="2"/>
        <v>Утга нөхөх</v>
      </c>
      <c r="I46" s="81" t="b">
        <f>IF(E46=$BO$31,1,IF(E46=$BO$32,5))</f>
        <v>0</v>
      </c>
      <c r="J46" s="18"/>
    </row>
    <row r="47" spans="2:65" ht="17.45" customHeight="1" x14ac:dyDescent="0.25">
      <c r="B47" s="109" t="s">
        <v>96</v>
      </c>
      <c r="C47" s="113"/>
      <c r="D47" s="113"/>
      <c r="E47" s="113"/>
      <c r="F47" s="113"/>
      <c r="G47" s="12"/>
    </row>
    <row r="48" spans="2:65" ht="61.5" customHeight="1" x14ac:dyDescent="0.25">
      <c r="B48" s="11">
        <v>1</v>
      </c>
      <c r="C48" s="108" t="s">
        <v>97</v>
      </c>
      <c r="D48" s="108"/>
      <c r="E48" s="108"/>
      <c r="F48" s="108"/>
      <c r="G48" s="12" t="str">
        <f>+IF(E48&gt;0,"","Утга нөхөх")</f>
        <v>Утга нөхөх</v>
      </c>
      <c r="I48" s="81" t="b">
        <f>IF(E48=$J$48,1,IF(E48=$J$49,2,IF(E48=$J$50,3,IF(E48=$J$51,4,IF(E48=$J$52,5)))))</f>
        <v>0</v>
      </c>
      <c r="J48" s="18" t="s">
        <v>98</v>
      </c>
      <c r="L48" s="18" t="s">
        <v>99</v>
      </c>
      <c r="M48" s="20" t="s">
        <v>100</v>
      </c>
      <c r="O48" s="21" t="s">
        <v>101</v>
      </c>
      <c r="P48" s="21" t="s">
        <v>102</v>
      </c>
      <c r="Q48" s="21" t="s">
        <v>103</v>
      </c>
      <c r="R48" s="21" t="s">
        <v>104</v>
      </c>
      <c r="S48" s="21" t="s">
        <v>105</v>
      </c>
      <c r="T48" s="21" t="s">
        <v>106</v>
      </c>
    </row>
    <row r="49" spans="2:34" ht="39" customHeight="1" x14ac:dyDescent="0.25">
      <c r="B49" s="22">
        <v>2</v>
      </c>
      <c r="C49" s="108" t="s">
        <v>107</v>
      </c>
      <c r="D49" s="108"/>
      <c r="E49" s="108"/>
      <c r="F49" s="108"/>
      <c r="G49" s="12"/>
      <c r="H49" s="3" t="s">
        <v>108</v>
      </c>
      <c r="I49" s="81" t="b">
        <f>IF(E49=$K$49,1,IF(E49=$K$50,2,IF(E49=$K$51,3,IF(E49=$K$52,4,IF(E49=$K$53,5)))))</f>
        <v>0</v>
      </c>
      <c r="J49" s="18" t="s">
        <v>109</v>
      </c>
      <c r="K49" s="16" t="s">
        <v>110</v>
      </c>
      <c r="L49" s="18" t="s">
        <v>111</v>
      </c>
      <c r="M49" s="20" t="s">
        <v>112</v>
      </c>
      <c r="O49" s="21" t="s">
        <v>113</v>
      </c>
      <c r="P49" s="21" t="s">
        <v>114</v>
      </c>
      <c r="Q49" s="21" t="s">
        <v>115</v>
      </c>
      <c r="R49" s="21" t="s">
        <v>116</v>
      </c>
      <c r="S49" s="21" t="s">
        <v>117</v>
      </c>
      <c r="T49" s="21" t="s">
        <v>118</v>
      </c>
    </row>
    <row r="50" spans="2:34" ht="41.45" customHeight="1" x14ac:dyDescent="0.25">
      <c r="B50" s="22">
        <v>3</v>
      </c>
      <c r="C50" s="108" t="s">
        <v>119</v>
      </c>
      <c r="D50" s="108"/>
      <c r="E50" s="108"/>
      <c r="F50" s="108"/>
      <c r="G50" s="12"/>
      <c r="H50" s="3" t="s">
        <v>120</v>
      </c>
      <c r="I50" s="81" t="b">
        <f>IF(E50=$L$48,1,IF(E50=$L$49,2,IF(E50=$L$50,3,IF(E50=$L$51,4,IF(E50=$L$52,5,IF(E50=$L$53,5))))))</f>
        <v>0</v>
      </c>
      <c r="J50" s="18" t="s">
        <v>121</v>
      </c>
      <c r="K50" s="16" t="s">
        <v>122</v>
      </c>
      <c r="L50" s="18" t="s">
        <v>123</v>
      </c>
      <c r="M50" s="20" t="s">
        <v>124</v>
      </c>
      <c r="O50" s="21" t="s">
        <v>125</v>
      </c>
      <c r="P50" s="21" t="s">
        <v>126</v>
      </c>
      <c r="Q50" s="23" t="s">
        <v>127</v>
      </c>
      <c r="R50" s="21" t="s">
        <v>128</v>
      </c>
      <c r="S50" s="21" t="s">
        <v>129</v>
      </c>
      <c r="T50" s="21" t="s">
        <v>130</v>
      </c>
    </row>
    <row r="51" spans="2:34" ht="180" customHeight="1" x14ac:dyDescent="0.25">
      <c r="B51" s="22">
        <v>4</v>
      </c>
      <c r="C51" s="108" t="s">
        <v>131</v>
      </c>
      <c r="D51" s="108"/>
      <c r="E51" s="108"/>
      <c r="F51" s="108"/>
      <c r="G51" s="12"/>
      <c r="H51" s="3" t="s">
        <v>132</v>
      </c>
      <c r="I51" s="81" t="b">
        <f>IF(E51=$M$48,1,IF(E51=$M$49,2,IF(E51=$M$50,3,IF(E51=$M$51,4,IF(E51=$M$52,5)))))</f>
        <v>0</v>
      </c>
      <c r="J51" s="18" t="s">
        <v>133</v>
      </c>
      <c r="K51" s="16" t="s">
        <v>134</v>
      </c>
      <c r="L51" s="18" t="s">
        <v>135</v>
      </c>
      <c r="M51" s="24" t="s">
        <v>136</v>
      </c>
      <c r="N51" s="21" t="s">
        <v>137</v>
      </c>
      <c r="O51" s="21" t="s">
        <v>138</v>
      </c>
      <c r="P51" s="23" t="s">
        <v>139</v>
      </c>
      <c r="Q51" s="21" t="s">
        <v>140</v>
      </c>
      <c r="R51" s="21" t="s">
        <v>141</v>
      </c>
      <c r="S51" s="21" t="s">
        <v>142</v>
      </c>
      <c r="T51" s="21" t="s">
        <v>143</v>
      </c>
    </row>
    <row r="52" spans="2:34" ht="44.45" customHeight="1" x14ac:dyDescent="0.25">
      <c r="B52" s="22">
        <v>5</v>
      </c>
      <c r="C52" s="108" t="s">
        <v>144</v>
      </c>
      <c r="D52" s="108"/>
      <c r="E52" s="108"/>
      <c r="F52" s="108"/>
      <c r="G52" s="12"/>
      <c r="H52" s="3" t="s">
        <v>145</v>
      </c>
      <c r="I52" s="81" t="b">
        <f>IF(E52=$N$51,1,IF(E52=$N$52,2,IF(E52=$N$53,3,IF(E52=$N$54,4,IF(E52=$N$55,5)))))</f>
        <v>0</v>
      </c>
      <c r="J52" s="1" t="s">
        <v>146</v>
      </c>
      <c r="K52" s="16" t="s">
        <v>147</v>
      </c>
      <c r="L52" s="18" t="s">
        <v>148</v>
      </c>
      <c r="M52" s="24" t="s">
        <v>149</v>
      </c>
      <c r="N52" s="21" t="s">
        <v>150</v>
      </c>
      <c r="O52" s="21" t="s">
        <v>151</v>
      </c>
      <c r="P52" s="21" t="s">
        <v>152</v>
      </c>
      <c r="Q52" s="21" t="s">
        <v>153</v>
      </c>
      <c r="R52" s="21" t="s">
        <v>154</v>
      </c>
      <c r="S52" s="19" t="s">
        <v>155</v>
      </c>
      <c r="T52" s="16" t="s">
        <v>156</v>
      </c>
    </row>
    <row r="53" spans="2:34" ht="39.6" customHeight="1" x14ac:dyDescent="0.25">
      <c r="B53" s="22">
        <v>6</v>
      </c>
      <c r="C53" s="108" t="s">
        <v>157</v>
      </c>
      <c r="D53" s="108"/>
      <c r="E53" s="108"/>
      <c r="F53" s="108"/>
      <c r="G53" s="12"/>
      <c r="H53" s="3" t="s">
        <v>158</v>
      </c>
      <c r="I53" s="81" t="b">
        <f>IF(E53=$O$48,1,IF(E53=$O$49,2,IF(E53=$O$50,3,IF(E53=$O$51,4,IF(E53=$O$52,5)))))</f>
        <v>0</v>
      </c>
      <c r="K53" s="16" t="s">
        <v>159</v>
      </c>
      <c r="L53" s="1" t="s">
        <v>160</v>
      </c>
      <c r="M53" s="25"/>
      <c r="N53" s="21" t="s">
        <v>161</v>
      </c>
      <c r="O53" s="19"/>
      <c r="P53" s="19"/>
      <c r="Q53" s="19"/>
      <c r="S53" s="19"/>
    </row>
    <row r="54" spans="2:34" ht="189.6" customHeight="1" x14ac:dyDescent="0.25">
      <c r="B54" s="22">
        <v>7</v>
      </c>
      <c r="C54" s="108" t="s">
        <v>162</v>
      </c>
      <c r="D54" s="108"/>
      <c r="E54" s="108"/>
      <c r="F54" s="108"/>
      <c r="G54" s="12"/>
      <c r="H54" s="26" t="s">
        <v>163</v>
      </c>
      <c r="I54" s="81" t="b">
        <f>IF(E54=$P$48,1,IF(E54=$P$49,2,IF(E54=$P$50,3,IF(E54=$P$51,4,IF(E54=$P$52,5)))))</f>
        <v>0</v>
      </c>
      <c r="M54" s="25"/>
      <c r="N54" s="21" t="s">
        <v>164</v>
      </c>
    </row>
    <row r="55" spans="2:34" ht="145.9" customHeight="1" x14ac:dyDescent="0.25">
      <c r="B55" s="11">
        <v>8</v>
      </c>
      <c r="C55" s="108" t="s">
        <v>165</v>
      </c>
      <c r="D55" s="108"/>
      <c r="E55" s="108"/>
      <c r="F55" s="108"/>
      <c r="G55" s="12" t="str">
        <f t="shared" ref="G55:G97" si="3">+IF(E55&gt;0,"","Утга нөхөх")</f>
        <v>Утга нөхөх</v>
      </c>
      <c r="H55" s="26" t="s">
        <v>166</v>
      </c>
      <c r="I55" s="81" t="b">
        <f>IF(E55=$Q$48,1,IF(E55=$Q$49,2,IF(E55=$Q$50,3,IF(E55=$Q$51,4,IF(E55=$Q$52,5)))))</f>
        <v>0</v>
      </c>
      <c r="M55" s="25"/>
      <c r="N55" s="21" t="s">
        <v>167</v>
      </c>
      <c r="O55" s="19"/>
      <c r="P55" s="19"/>
      <c r="Q55" s="19"/>
    </row>
    <row r="56" spans="2:34" ht="135.6" customHeight="1" x14ac:dyDescent="0.25">
      <c r="B56" s="22">
        <v>9</v>
      </c>
      <c r="C56" s="108" t="s">
        <v>168</v>
      </c>
      <c r="D56" s="108"/>
      <c r="E56" s="108"/>
      <c r="F56" s="108"/>
      <c r="G56" s="12"/>
      <c r="H56" s="26" t="s">
        <v>169</v>
      </c>
      <c r="I56" s="81" t="b">
        <f>IF(E56=$R$48,1,IF(E56=$R$49,2,IF(E56=$R$50,3,IF(E56=$R$51,4,IF(E56=$R$52,5)))))</f>
        <v>0</v>
      </c>
      <c r="M56" s="25"/>
      <c r="N56" s="19"/>
    </row>
    <row r="57" spans="2:34" ht="31.15" customHeight="1" x14ac:dyDescent="0.25">
      <c r="B57" s="11">
        <v>10</v>
      </c>
      <c r="C57" s="108" t="s">
        <v>170</v>
      </c>
      <c r="D57" s="108"/>
      <c r="E57" s="108"/>
      <c r="F57" s="108"/>
      <c r="G57" s="12" t="str">
        <f t="shared" si="3"/>
        <v>Утга нөхөх</v>
      </c>
      <c r="H57" s="26" t="s">
        <v>171</v>
      </c>
      <c r="I57" s="81" t="b">
        <f>IF(E57=$S$48,1,IF(E57=$S$49,2,IF(E57=$S$50,3,IF(E57=$S$51,4,IF(E57=$S$52,5)))))</f>
        <v>0</v>
      </c>
      <c r="M57" s="25"/>
    </row>
    <row r="58" spans="2:34" ht="165" customHeight="1" x14ac:dyDescent="0.25">
      <c r="B58" s="11">
        <v>11</v>
      </c>
      <c r="C58" s="108" t="s">
        <v>172</v>
      </c>
      <c r="D58" s="108"/>
      <c r="E58" s="108"/>
      <c r="F58" s="108"/>
      <c r="G58" s="12" t="str">
        <f t="shared" si="3"/>
        <v>Утга нөхөх</v>
      </c>
      <c r="H58" s="26" t="s">
        <v>173</v>
      </c>
      <c r="I58" s="81" t="b">
        <f>IF(E58=$T$48,1,IF(E58=$T$49,2,IF(E58=$T$50,3,IF(E58=$T$51,4,IF(E58=$T$52,5)))))</f>
        <v>0</v>
      </c>
      <c r="M58" s="25"/>
      <c r="N58" s="19"/>
    </row>
    <row r="59" spans="2:34" x14ac:dyDescent="0.25">
      <c r="B59" s="104" t="s">
        <v>174</v>
      </c>
      <c r="C59" s="104"/>
      <c r="D59" s="104"/>
      <c r="E59" s="104"/>
      <c r="F59" s="104"/>
      <c r="G59" s="12"/>
      <c r="M59" s="25"/>
    </row>
    <row r="60" spans="2:34" ht="73.5" customHeight="1" x14ac:dyDescent="0.25">
      <c r="B60" s="11">
        <v>1</v>
      </c>
      <c r="C60" s="108" t="s">
        <v>175</v>
      </c>
      <c r="D60" s="108"/>
      <c r="E60" s="108"/>
      <c r="F60" s="108"/>
      <c r="G60" s="12" t="str">
        <f t="shared" si="3"/>
        <v>Утга нөхөх</v>
      </c>
      <c r="H60" s="26" t="s">
        <v>176</v>
      </c>
      <c r="I60" s="81" t="b">
        <f>IF(E60=$U$60,1,IF(E60=$U$61,2,IF(E60=$U$62,3,IF(E60=$U$63,4,IF(E60=$U$64,5)))))</f>
        <v>0</v>
      </c>
      <c r="U60" s="21" t="s">
        <v>177</v>
      </c>
      <c r="V60" s="18" t="s">
        <v>178</v>
      </c>
    </row>
    <row r="61" spans="2:34" ht="45.6" customHeight="1" x14ac:dyDescent="0.25">
      <c r="B61" s="11">
        <v>2</v>
      </c>
      <c r="C61" s="108" t="s">
        <v>179</v>
      </c>
      <c r="D61" s="108"/>
      <c r="E61" s="108"/>
      <c r="F61" s="108"/>
      <c r="G61" s="12" t="str">
        <f t="shared" si="3"/>
        <v>Утга нөхөх</v>
      </c>
      <c r="H61" s="26" t="s">
        <v>180</v>
      </c>
      <c r="I61" s="81" t="b">
        <f>IF(E61=$V$60,1,IF(E61=$V$61,2,IF(E61=$V$62,3,IF(E61=$V$63,4,IF(E61=$V$64,5)))))</f>
        <v>0</v>
      </c>
      <c r="U61" s="21" t="s">
        <v>181</v>
      </c>
      <c r="V61" s="18" t="s">
        <v>182</v>
      </c>
    </row>
    <row r="62" spans="2:34" ht="48.6" customHeight="1" x14ac:dyDescent="0.25">
      <c r="B62" s="11">
        <v>3</v>
      </c>
      <c r="C62" s="108" t="s">
        <v>183</v>
      </c>
      <c r="D62" s="108"/>
      <c r="E62" s="108"/>
      <c r="F62" s="108"/>
      <c r="G62" s="12" t="str">
        <f t="shared" si="3"/>
        <v>Утга нөхөх</v>
      </c>
      <c r="I62" s="81" t="b">
        <f>IF(E62=$AD$62,1,IF(E62=$AD$63,2,IF(E62=$AD$64,3,IF(E62=$AD$65,4,IF(E62=$AD$66,5)))))</f>
        <v>0</v>
      </c>
      <c r="U62" s="21" t="s">
        <v>184</v>
      </c>
      <c r="V62" s="18" t="s">
        <v>185</v>
      </c>
      <c r="AD62" s="21" t="s">
        <v>186</v>
      </c>
    </row>
    <row r="63" spans="2:34" ht="45.75" customHeight="1" x14ac:dyDescent="0.25">
      <c r="B63" s="11">
        <v>4</v>
      </c>
      <c r="C63" s="108" t="s">
        <v>187</v>
      </c>
      <c r="D63" s="108"/>
      <c r="E63" s="108"/>
      <c r="F63" s="108"/>
      <c r="G63" s="12" t="str">
        <f t="shared" si="3"/>
        <v>Утга нөхөх</v>
      </c>
      <c r="H63" s="26" t="s">
        <v>188</v>
      </c>
      <c r="I63" s="81" t="b">
        <f>IF(E63=$AE$63,1,IF(E63=$AE$64,2,IF(E63=$AE$65,3,IF(E63=$AE$66,4,IF(E63=$AE$67,5)))))</f>
        <v>0</v>
      </c>
      <c r="U63" s="21" t="s">
        <v>189</v>
      </c>
      <c r="V63" s="18" t="s">
        <v>190</v>
      </c>
      <c r="AD63" s="21" t="s">
        <v>191</v>
      </c>
      <c r="AE63" s="21" t="s">
        <v>192</v>
      </c>
      <c r="AF63" s="21" t="s">
        <v>193</v>
      </c>
      <c r="AG63" s="16" t="s">
        <v>194</v>
      </c>
      <c r="AH63" s="16" t="s">
        <v>195</v>
      </c>
    </row>
    <row r="64" spans="2:34" ht="63.75" customHeight="1" x14ac:dyDescent="0.25">
      <c r="B64" s="11">
        <v>5</v>
      </c>
      <c r="C64" s="108" t="s">
        <v>196</v>
      </c>
      <c r="D64" s="108"/>
      <c r="E64" s="108"/>
      <c r="F64" s="108"/>
      <c r="G64" s="12" t="str">
        <f t="shared" si="3"/>
        <v>Утга нөхөх</v>
      </c>
      <c r="H64" s="26" t="s">
        <v>197</v>
      </c>
      <c r="I64" s="81" t="b">
        <f>IF(E64=$AF$63,1,IF(E64=$AF$64,2,IF(E64=$AF$65,3,IF(E64=$AF$66,4,IF(E64=$AF$67,5)))))</f>
        <v>0</v>
      </c>
      <c r="U64" s="21" t="s">
        <v>198</v>
      </c>
      <c r="V64" s="18" t="s">
        <v>199</v>
      </c>
      <c r="AD64" s="21" t="s">
        <v>200</v>
      </c>
      <c r="AE64" s="21" t="s">
        <v>201</v>
      </c>
      <c r="AF64" s="21" t="s">
        <v>202</v>
      </c>
      <c r="AG64" s="16" t="s">
        <v>203</v>
      </c>
      <c r="AH64" s="16" t="s">
        <v>204</v>
      </c>
    </row>
    <row r="65" spans="2:49" ht="61.5" customHeight="1" x14ac:dyDescent="0.25">
      <c r="B65" s="11">
        <v>6</v>
      </c>
      <c r="C65" s="108" t="s">
        <v>205</v>
      </c>
      <c r="D65" s="108"/>
      <c r="E65" s="108"/>
      <c r="F65" s="108"/>
      <c r="G65" s="12" t="str">
        <f t="shared" si="3"/>
        <v>Утга нөхөх</v>
      </c>
      <c r="I65" s="81" t="b">
        <f>IF(E65=$AG$63,1,IF(E65=$AG$64,2,IF(E65=$AG$65,3,IF(E65=$AG$66,4,IF(E65=$AG$67,5)))))</f>
        <v>0</v>
      </c>
      <c r="U65" s="19"/>
      <c r="V65" s="19"/>
      <c r="AD65" s="21" t="s">
        <v>206</v>
      </c>
      <c r="AE65" s="21" t="s">
        <v>207</v>
      </c>
      <c r="AF65" s="21" t="s">
        <v>208</v>
      </c>
      <c r="AG65" s="16" t="s">
        <v>209</v>
      </c>
      <c r="AH65" s="16" t="s">
        <v>210</v>
      </c>
    </row>
    <row r="66" spans="2:49" ht="57.6" customHeight="1" x14ac:dyDescent="0.25">
      <c r="B66" s="11">
        <v>7</v>
      </c>
      <c r="C66" s="108" t="s">
        <v>211</v>
      </c>
      <c r="D66" s="108"/>
      <c r="E66" s="108"/>
      <c r="F66" s="108"/>
      <c r="G66" s="12" t="str">
        <f t="shared" si="3"/>
        <v>Утга нөхөх</v>
      </c>
      <c r="I66" s="81" t="b">
        <f>IF(E66=$AH$63,1,IF(E66=$AH$64,2,IF(E66=$AH$65,3,IF(E66=$AH$66,4,IF(E66=$AH$67,5)))))</f>
        <v>0</v>
      </c>
      <c r="AD66" s="21" t="s">
        <v>212</v>
      </c>
      <c r="AE66" s="21" t="s">
        <v>213</v>
      </c>
      <c r="AF66" s="16" t="s">
        <v>214</v>
      </c>
      <c r="AG66" s="16" t="s">
        <v>215</v>
      </c>
      <c r="AH66" s="16" t="s">
        <v>216</v>
      </c>
    </row>
    <row r="67" spans="2:49" ht="21" customHeight="1" x14ac:dyDescent="0.25">
      <c r="B67" s="114" t="s">
        <v>217</v>
      </c>
      <c r="C67" s="115"/>
      <c r="D67" s="115"/>
      <c r="E67" s="115"/>
      <c r="F67" s="116"/>
      <c r="G67" s="12"/>
      <c r="U67" s="19"/>
      <c r="V67" s="19"/>
      <c r="AD67" s="19"/>
      <c r="AE67" s="21" t="s">
        <v>218</v>
      </c>
      <c r="AF67" s="16" t="s">
        <v>219</v>
      </c>
      <c r="AG67" s="16" t="s">
        <v>220</v>
      </c>
      <c r="AH67" s="27" t="s">
        <v>221</v>
      </c>
    </row>
    <row r="68" spans="2:49" ht="58.15" customHeight="1" x14ac:dyDescent="0.25">
      <c r="B68" s="11">
        <v>1</v>
      </c>
      <c r="C68" s="108" t="s">
        <v>222</v>
      </c>
      <c r="D68" s="108"/>
      <c r="E68" s="108"/>
      <c r="F68" s="108"/>
      <c r="G68" s="12" t="str">
        <f t="shared" si="3"/>
        <v>Утга нөхөх</v>
      </c>
      <c r="I68" s="81" t="b">
        <f>IF(E68=$AI$68,1,IF(E68=$AI$69,2,IF(E68=$AI$70,3,IF(E68=$AI$71,4,IF(E68=$AI$72,5)))))</f>
        <v>0</v>
      </c>
      <c r="AE68" s="19"/>
      <c r="AI68" s="16" t="s">
        <v>223</v>
      </c>
      <c r="AJ68" s="16" t="s">
        <v>224</v>
      </c>
      <c r="AK68" s="16" t="s">
        <v>225</v>
      </c>
      <c r="AL68" s="16" t="s">
        <v>226</v>
      </c>
      <c r="AM68" s="16" t="s">
        <v>227</v>
      </c>
    </row>
    <row r="69" spans="2:49" ht="96" customHeight="1" x14ac:dyDescent="0.25">
      <c r="B69" s="11">
        <v>2</v>
      </c>
      <c r="C69" s="108" t="s">
        <v>228</v>
      </c>
      <c r="D69" s="108"/>
      <c r="E69" s="108"/>
      <c r="F69" s="108"/>
      <c r="G69" s="12" t="str">
        <f t="shared" si="3"/>
        <v>Утга нөхөх</v>
      </c>
      <c r="I69" s="81" t="b">
        <f>IF(E69=$AJ$68,1,IF(E69=$AJ$69,2,IF(E69=$AJ$70,3,IF(E69=$AJ$71,4,IF(E69=$AJ$72,5)))))</f>
        <v>0</v>
      </c>
      <c r="AD69" s="19"/>
      <c r="AI69" s="16" t="s">
        <v>229</v>
      </c>
      <c r="AJ69" s="16" t="s">
        <v>230</v>
      </c>
      <c r="AK69" s="16" t="s">
        <v>231</v>
      </c>
      <c r="AL69" s="16" t="s">
        <v>232</v>
      </c>
      <c r="AM69" s="16" t="s">
        <v>233</v>
      </c>
    </row>
    <row r="70" spans="2:49" ht="53.25" customHeight="1" x14ac:dyDescent="0.25">
      <c r="B70" s="11">
        <v>3</v>
      </c>
      <c r="C70" s="108" t="s">
        <v>234</v>
      </c>
      <c r="D70" s="108"/>
      <c r="E70" s="108"/>
      <c r="F70" s="108"/>
      <c r="G70" s="12" t="str">
        <f t="shared" si="3"/>
        <v>Утга нөхөх</v>
      </c>
      <c r="I70" s="81" t="b">
        <f>IF(E70=$AK$68,1,IF(E70=$AK$69,2,IF(E70=$AK$70,3,IF(E70=$AK$71,4,IF(E70=$AK$72,5)))))</f>
        <v>0</v>
      </c>
      <c r="AE70" s="19"/>
      <c r="AI70" s="16" t="s">
        <v>235</v>
      </c>
      <c r="AJ70" s="16" t="s">
        <v>236</v>
      </c>
      <c r="AK70" s="16" t="s">
        <v>237</v>
      </c>
      <c r="AL70" s="16" t="s">
        <v>238</v>
      </c>
      <c r="AM70" s="16" t="s">
        <v>239</v>
      </c>
    </row>
    <row r="71" spans="2:49" ht="60.6" customHeight="1" x14ac:dyDescent="0.25">
      <c r="B71" s="11">
        <v>4</v>
      </c>
      <c r="C71" s="108" t="s">
        <v>240</v>
      </c>
      <c r="D71" s="108"/>
      <c r="E71" s="108"/>
      <c r="F71" s="108"/>
      <c r="G71" s="12" t="str">
        <f t="shared" si="3"/>
        <v>Утга нөхөх</v>
      </c>
      <c r="I71" s="81" t="b">
        <f>IF(E71=$AL$68,1,IF(E71=$AL$69,2,IF(E71=$AL$70,3,IF(E71=$AL$71,4,IF(E71=$AL$72,5)))))</f>
        <v>0</v>
      </c>
      <c r="AI71" s="16" t="s">
        <v>241</v>
      </c>
      <c r="AJ71" s="16" t="s">
        <v>242</v>
      </c>
      <c r="AK71" s="16" t="s">
        <v>243</v>
      </c>
      <c r="AL71" s="16" t="s">
        <v>244</v>
      </c>
      <c r="AM71" s="16" t="s">
        <v>245</v>
      </c>
    </row>
    <row r="72" spans="2:49" ht="76.150000000000006" customHeight="1" x14ac:dyDescent="0.25">
      <c r="B72" s="11">
        <v>5</v>
      </c>
      <c r="C72" s="108" t="s">
        <v>246</v>
      </c>
      <c r="D72" s="108"/>
      <c r="E72" s="108"/>
      <c r="F72" s="108"/>
      <c r="G72" s="12" t="str">
        <f t="shared" si="3"/>
        <v>Утга нөхөх</v>
      </c>
      <c r="I72" s="81" t="b">
        <f>IF(E72=$AM$68,1,IF(E72=$AM$69,2,IF(E72=$AM$70,3,IF(E72=$AM$71,4,IF(E72=$AM$72,5)))))</f>
        <v>0</v>
      </c>
      <c r="AI72" s="16" t="s">
        <v>247</v>
      </c>
      <c r="AJ72" s="16" t="s">
        <v>248</v>
      </c>
      <c r="AK72" s="16" t="s">
        <v>249</v>
      </c>
      <c r="AL72" s="16" t="s">
        <v>250</v>
      </c>
      <c r="AM72" s="16" t="s">
        <v>251</v>
      </c>
    </row>
    <row r="73" spans="2:49" x14ac:dyDescent="0.25">
      <c r="B73" s="114" t="s">
        <v>252</v>
      </c>
      <c r="C73" s="117"/>
      <c r="D73" s="117"/>
      <c r="E73" s="117"/>
      <c r="F73" s="118"/>
      <c r="G73" s="12"/>
    </row>
    <row r="74" spans="2:49" ht="77.45" customHeight="1" x14ac:dyDescent="0.25">
      <c r="B74" s="11">
        <v>1</v>
      </c>
      <c r="C74" s="108" t="s">
        <v>253</v>
      </c>
      <c r="D74" s="108"/>
      <c r="E74" s="108"/>
      <c r="F74" s="108"/>
      <c r="G74" s="12" t="str">
        <f t="shared" si="3"/>
        <v>Утга нөхөх</v>
      </c>
      <c r="I74" s="81" t="b">
        <f>IF(E74=$AN$74,1,IF(E74=$AN$75,2,IF(E74=$AN$76,3,IF(E74=$AN$77,4,IF(E74=$AN$78,5)))))</f>
        <v>0</v>
      </c>
      <c r="AN74" s="16" t="s">
        <v>254</v>
      </c>
      <c r="AO74" s="28" t="s">
        <v>255</v>
      </c>
      <c r="AP74" s="28" t="s">
        <v>256</v>
      </c>
      <c r="AQ74" s="28" t="s">
        <v>257</v>
      </c>
      <c r="AR74" s="28" t="s">
        <v>258</v>
      </c>
    </row>
    <row r="75" spans="2:49" ht="99" customHeight="1" x14ac:dyDescent="0.25">
      <c r="B75" s="11">
        <v>2</v>
      </c>
      <c r="C75" s="108" t="s">
        <v>259</v>
      </c>
      <c r="D75" s="108"/>
      <c r="E75" s="108"/>
      <c r="F75" s="108"/>
      <c r="G75" s="12"/>
      <c r="I75" s="81" t="b">
        <f>IF(E75=$AO$74,1,IF(E75=$AO$75,2,IF(E75=$AO$76,3,IF(E75=$AO$77,4,IF(E75=$AO$78,5)))))</f>
        <v>0</v>
      </c>
      <c r="AN75" s="16" t="s">
        <v>260</v>
      </c>
      <c r="AO75" s="28" t="s">
        <v>261</v>
      </c>
      <c r="AP75" s="28" t="s">
        <v>262</v>
      </c>
      <c r="AQ75" s="28" t="s">
        <v>263</v>
      </c>
      <c r="AR75" s="28" t="s">
        <v>264</v>
      </c>
    </row>
    <row r="76" spans="2:49" ht="62.45" customHeight="1" x14ac:dyDescent="0.25">
      <c r="B76" s="11">
        <v>3</v>
      </c>
      <c r="C76" s="108" t="s">
        <v>265</v>
      </c>
      <c r="D76" s="108"/>
      <c r="E76" s="108"/>
      <c r="F76" s="108"/>
      <c r="G76" s="12"/>
      <c r="I76" s="81" t="b">
        <f>IF(E76=$AP$74,1,IF(E76=$AP$75,2,IF(E76=$AP$76,3,IF(E76=$AP$77,4,IF(E76=$AP$78,5)))))</f>
        <v>0</v>
      </c>
      <c r="AN76" s="16" t="s">
        <v>266</v>
      </c>
      <c r="AO76" s="28" t="s">
        <v>267</v>
      </c>
      <c r="AP76" s="28" t="s">
        <v>268</v>
      </c>
      <c r="AQ76" s="28" t="s">
        <v>269</v>
      </c>
      <c r="AR76" s="28" t="s">
        <v>270</v>
      </c>
    </row>
    <row r="77" spans="2:49" ht="75" customHeight="1" x14ac:dyDescent="0.25">
      <c r="B77" s="11">
        <v>4</v>
      </c>
      <c r="C77" s="108" t="s">
        <v>271</v>
      </c>
      <c r="D77" s="108"/>
      <c r="E77" s="108"/>
      <c r="F77" s="108"/>
      <c r="G77" s="12"/>
      <c r="I77" s="81" t="b">
        <f>IF(E77=$AQ$74,1,IF(E77=$AQ$75,2,IF(E77=$AQ$76,3,IF(E77=$AQ$77,4,IF(E77=$AQ$78,5)))))</f>
        <v>0</v>
      </c>
      <c r="AN77" s="16" t="s">
        <v>272</v>
      </c>
      <c r="AO77" s="28" t="s">
        <v>273</v>
      </c>
      <c r="AP77" s="28" t="s">
        <v>274</v>
      </c>
      <c r="AQ77" s="28" t="s">
        <v>275</v>
      </c>
      <c r="AR77" s="28" t="s">
        <v>276</v>
      </c>
    </row>
    <row r="78" spans="2:49" ht="90.75" customHeight="1" x14ac:dyDescent="0.25">
      <c r="B78" s="11">
        <v>5</v>
      </c>
      <c r="C78" s="108" t="s">
        <v>277</v>
      </c>
      <c r="D78" s="108"/>
      <c r="E78" s="119"/>
      <c r="F78" s="119"/>
      <c r="G78" s="12"/>
      <c r="I78" s="81" t="b">
        <f>IF(E78=$AR$74,1,IF(E78=$AR$75,2,IF(E78=$AR$76,3,IF(E78=$AR$77,4,IF(E78=$AR$78,5)))))</f>
        <v>0</v>
      </c>
      <c r="AN78" s="16" t="s">
        <v>278</v>
      </c>
      <c r="AO78" s="28" t="s">
        <v>279</v>
      </c>
      <c r="AP78" s="28" t="s">
        <v>280</v>
      </c>
      <c r="AQ78" s="28" t="s">
        <v>281</v>
      </c>
      <c r="AR78" s="28" t="s">
        <v>282</v>
      </c>
    </row>
    <row r="79" spans="2:49" x14ac:dyDescent="0.25">
      <c r="B79" s="120" t="s">
        <v>283</v>
      </c>
      <c r="C79" s="121"/>
      <c r="D79" s="121"/>
      <c r="E79" s="121"/>
      <c r="F79" s="122"/>
      <c r="G79" s="12"/>
    </row>
    <row r="80" spans="2:49" ht="78" customHeight="1" x14ac:dyDescent="0.25">
      <c r="B80" s="11">
        <v>1</v>
      </c>
      <c r="C80" s="108" t="s">
        <v>284</v>
      </c>
      <c r="D80" s="108"/>
      <c r="E80" s="108"/>
      <c r="F80" s="108"/>
      <c r="G80" s="12" t="str">
        <f t="shared" si="3"/>
        <v>Утга нөхөх</v>
      </c>
      <c r="I80" s="81" t="b">
        <f>IF(E80=$AS$80,1,IF(E80=$AS$81,2,IF(E80=$AS$82,3,IF(E80=$AS$83,4,IF(E80=$AS$84,5)))))</f>
        <v>0</v>
      </c>
      <c r="AS80" s="16" t="s">
        <v>285</v>
      </c>
      <c r="AT80" s="16" t="s">
        <v>286</v>
      </c>
      <c r="AU80" s="16" t="s">
        <v>287</v>
      </c>
      <c r="AV80" s="16" t="s">
        <v>288</v>
      </c>
      <c r="AW80" s="16" t="s">
        <v>289</v>
      </c>
    </row>
    <row r="81" spans="2:61" ht="78" customHeight="1" x14ac:dyDescent="0.25">
      <c r="B81" s="11">
        <v>2</v>
      </c>
      <c r="C81" s="108" t="s">
        <v>290</v>
      </c>
      <c r="D81" s="108"/>
      <c r="E81" s="108"/>
      <c r="F81" s="108"/>
      <c r="G81" s="12" t="str">
        <f t="shared" si="3"/>
        <v>Утга нөхөх</v>
      </c>
      <c r="I81" s="81" t="b">
        <f>IF(E81=$AT$80,1,IF(E81=$AT$81,2,IF(E81=$AT$82,3,IF(E81=$AT$83,4,IF(E81=$AT$84,5)))))</f>
        <v>0</v>
      </c>
      <c r="AS81" s="16" t="s">
        <v>291</v>
      </c>
      <c r="AT81" s="16" t="s">
        <v>292</v>
      </c>
      <c r="AU81" s="16" t="s">
        <v>293</v>
      </c>
      <c r="AV81" s="16" t="s">
        <v>294</v>
      </c>
      <c r="AW81" s="16" t="s">
        <v>295</v>
      </c>
    </row>
    <row r="82" spans="2:61" ht="97.15" customHeight="1" x14ac:dyDescent="0.25">
      <c r="B82" s="11">
        <v>3</v>
      </c>
      <c r="C82" s="108" t="s">
        <v>296</v>
      </c>
      <c r="D82" s="108"/>
      <c r="E82" s="108"/>
      <c r="F82" s="108"/>
      <c r="G82" s="12" t="str">
        <f t="shared" si="3"/>
        <v>Утга нөхөх</v>
      </c>
      <c r="I82" s="81" t="b">
        <f>IF(E82=$AU$80,1,IF(E82=$AU$81,2,IF(E82=$AU$82,3,IF(E82=$AU$83,4,IF(E82=$AU$84,5)))))</f>
        <v>0</v>
      </c>
      <c r="AS82" s="16" t="s">
        <v>297</v>
      </c>
      <c r="AT82" s="16" t="s">
        <v>298</v>
      </c>
      <c r="AU82" s="16" t="s">
        <v>299</v>
      </c>
      <c r="AV82" s="16" t="s">
        <v>300</v>
      </c>
      <c r="AW82" s="16" t="s">
        <v>301</v>
      </c>
    </row>
    <row r="83" spans="2:61" ht="62.45" customHeight="1" x14ac:dyDescent="0.25">
      <c r="B83" s="11">
        <v>4</v>
      </c>
      <c r="C83" s="108" t="s">
        <v>302</v>
      </c>
      <c r="D83" s="108"/>
      <c r="E83" s="108"/>
      <c r="F83" s="108"/>
      <c r="G83" s="12" t="str">
        <f t="shared" si="3"/>
        <v>Утга нөхөх</v>
      </c>
      <c r="I83" s="81" t="b">
        <f>IF(E83=$AV$80,1,IF(E83=$AV$81,2,IF(E83=$AV$82,3,IF(E83=$AV$83,4,IF(E83=$AV$84,5)))))</f>
        <v>0</v>
      </c>
      <c r="AS83" s="16" t="s">
        <v>303</v>
      </c>
      <c r="AT83" s="16" t="s">
        <v>304</v>
      </c>
      <c r="AU83" s="16" t="s">
        <v>305</v>
      </c>
      <c r="AV83" s="16" t="s">
        <v>306</v>
      </c>
      <c r="AW83" s="16" t="s">
        <v>307</v>
      </c>
    </row>
    <row r="84" spans="2:61" ht="78" customHeight="1" x14ac:dyDescent="0.25">
      <c r="B84" s="11">
        <v>5</v>
      </c>
      <c r="C84" s="108" t="s">
        <v>308</v>
      </c>
      <c r="D84" s="108"/>
      <c r="E84" s="108"/>
      <c r="F84" s="108"/>
      <c r="G84" s="12" t="str">
        <f t="shared" si="3"/>
        <v>Утга нөхөх</v>
      </c>
      <c r="I84" s="81" t="b">
        <f>IF(E84=$AW$80,1,IF(E84=$AW$81,2,IF(E84=$AW$82,3,IF(E84=$AW$83,4,IF(E84=$AW$84,5)))))</f>
        <v>0</v>
      </c>
      <c r="AS84" s="16" t="s">
        <v>309</v>
      </c>
      <c r="AT84" s="16" t="s">
        <v>310</v>
      </c>
      <c r="AU84" s="16" t="s">
        <v>311</v>
      </c>
      <c r="AV84" s="16" t="s">
        <v>312</v>
      </c>
      <c r="AW84" s="16" t="s">
        <v>313</v>
      </c>
    </row>
    <row r="85" spans="2:61" x14ac:dyDescent="0.25">
      <c r="B85" s="123" t="s">
        <v>314</v>
      </c>
      <c r="C85" s="124"/>
      <c r="D85" s="124"/>
      <c r="E85" s="124"/>
      <c r="F85" s="125"/>
      <c r="G85" s="73"/>
    </row>
    <row r="86" spans="2:61" ht="75.75" customHeight="1" x14ac:dyDescent="0.25">
      <c r="B86" s="11">
        <v>1</v>
      </c>
      <c r="C86" s="108" t="s">
        <v>315</v>
      </c>
      <c r="D86" s="108"/>
      <c r="E86" s="108"/>
      <c r="F86" s="108"/>
      <c r="G86" s="12" t="str">
        <f t="shared" si="3"/>
        <v>Утга нөхөх</v>
      </c>
      <c r="I86" s="81" t="b">
        <f>IF(E86=$AX$86,1,IF(E86=$AX$87,2,IF(E86=$AX$88,3,IF(E86=$AX$89,4,IF(E86=$AX$90,5)))))</f>
        <v>0</v>
      </c>
      <c r="AX86" s="18" t="s">
        <v>316</v>
      </c>
      <c r="AY86" s="18" t="s">
        <v>317</v>
      </c>
      <c r="AZ86" s="18" t="s">
        <v>318</v>
      </c>
      <c r="BA86" s="16" t="s">
        <v>319</v>
      </c>
      <c r="BB86" s="16" t="s">
        <v>320</v>
      </c>
      <c r="BC86" s="16" t="s">
        <v>321</v>
      </c>
      <c r="BD86" s="16" t="s">
        <v>322</v>
      </c>
      <c r="BE86" s="16" t="s">
        <v>323</v>
      </c>
      <c r="BF86" s="16" t="s">
        <v>324</v>
      </c>
      <c r="BG86" s="16" t="s">
        <v>325</v>
      </c>
      <c r="BH86" s="16" t="s">
        <v>326</v>
      </c>
      <c r="BI86" s="16" t="s">
        <v>327</v>
      </c>
    </row>
    <row r="87" spans="2:61" ht="45" customHeight="1" x14ac:dyDescent="0.25">
      <c r="B87" s="11">
        <v>2</v>
      </c>
      <c r="C87" s="108" t="s">
        <v>328</v>
      </c>
      <c r="D87" s="108"/>
      <c r="E87" s="108"/>
      <c r="F87" s="108"/>
      <c r="G87" s="12"/>
      <c r="I87" s="81" t="b">
        <f>IF(E87=$AY$86,1,IF(E87=$AY$87,2,IF(E87=$AY$88,3,IF(E87=$AY$89,4,IF(E87=$AY$90,5)))))</f>
        <v>0</v>
      </c>
      <c r="AX87" s="18" t="s">
        <v>329</v>
      </c>
      <c r="AY87" s="18" t="s">
        <v>330</v>
      </c>
      <c r="AZ87" s="18" t="s">
        <v>331</v>
      </c>
      <c r="BA87" s="16" t="s">
        <v>332</v>
      </c>
      <c r="BB87" s="16" t="s">
        <v>333</v>
      </c>
      <c r="BC87" s="16" t="s">
        <v>334</v>
      </c>
      <c r="BD87" s="16" t="s">
        <v>335</v>
      </c>
      <c r="BE87" s="16" t="s">
        <v>336</v>
      </c>
      <c r="BF87" s="16" t="s">
        <v>337</v>
      </c>
      <c r="BG87" s="16" t="s">
        <v>338</v>
      </c>
      <c r="BH87" s="16" t="s">
        <v>339</v>
      </c>
      <c r="BI87" s="16" t="s">
        <v>340</v>
      </c>
    </row>
    <row r="88" spans="2:61" ht="60.6" customHeight="1" x14ac:dyDescent="0.25">
      <c r="B88" s="11">
        <v>3</v>
      </c>
      <c r="C88" s="108" t="s">
        <v>341</v>
      </c>
      <c r="D88" s="108"/>
      <c r="E88" s="108"/>
      <c r="F88" s="108"/>
      <c r="G88" s="12" t="str">
        <f t="shared" si="3"/>
        <v>Утга нөхөх</v>
      </c>
      <c r="I88" s="81" t="b">
        <f>IF(E88=$AZ$86,1,IF(E88=$AZ$87,2,IF(E88=$AZ$88,3,IF(E88=$AZ$89,4,IF(E88=$AZ$90,5)))))</f>
        <v>0</v>
      </c>
      <c r="AX88" s="18" t="s">
        <v>342</v>
      </c>
      <c r="AY88" s="18" t="s">
        <v>343</v>
      </c>
      <c r="AZ88" s="18" t="s">
        <v>344</v>
      </c>
      <c r="BA88" s="16" t="s">
        <v>345</v>
      </c>
      <c r="BB88" s="16" t="s">
        <v>346</v>
      </c>
      <c r="BC88" s="16" t="s">
        <v>347</v>
      </c>
      <c r="BD88" s="16" t="s">
        <v>348</v>
      </c>
      <c r="BE88" s="16" t="s">
        <v>349</v>
      </c>
      <c r="BF88" s="16" t="s">
        <v>350</v>
      </c>
      <c r="BG88" s="16" t="s">
        <v>351</v>
      </c>
      <c r="BH88" s="16" t="s">
        <v>352</v>
      </c>
      <c r="BI88" s="16" t="s">
        <v>353</v>
      </c>
    </row>
    <row r="89" spans="2:61" ht="53.25" customHeight="1" x14ac:dyDescent="0.25">
      <c r="B89" s="11">
        <v>4</v>
      </c>
      <c r="C89" s="108" t="s">
        <v>354</v>
      </c>
      <c r="D89" s="108"/>
      <c r="E89" s="108"/>
      <c r="F89" s="108"/>
      <c r="G89" s="12" t="str">
        <f t="shared" si="3"/>
        <v>Утга нөхөх</v>
      </c>
      <c r="I89" s="81" t="b">
        <f>IF(E89=$BA$86,1,IF(E89=$BA$87,2,IF(E89=$BA$88,3,IF(E89=$BA$89,4,IF(E89=$BA$90,5)))))</f>
        <v>0</v>
      </c>
      <c r="AX89" s="18" t="s">
        <v>355</v>
      </c>
      <c r="AY89" s="18" t="s">
        <v>356</v>
      </c>
      <c r="AZ89" s="18" t="s">
        <v>357</v>
      </c>
      <c r="BA89" s="16" t="s">
        <v>358</v>
      </c>
      <c r="BB89" s="16" t="s">
        <v>359</v>
      </c>
      <c r="BC89" s="16" t="s">
        <v>360</v>
      </c>
      <c r="BD89" s="16" t="s">
        <v>361</v>
      </c>
      <c r="BE89" s="16" t="s">
        <v>362</v>
      </c>
      <c r="BF89" s="16" t="s">
        <v>363</v>
      </c>
      <c r="BG89" s="16" t="s">
        <v>364</v>
      </c>
      <c r="BH89" s="16" t="s">
        <v>365</v>
      </c>
      <c r="BI89" s="16" t="s">
        <v>366</v>
      </c>
    </row>
    <row r="90" spans="2:61" ht="62.45" customHeight="1" x14ac:dyDescent="0.25">
      <c r="B90" s="11">
        <v>5</v>
      </c>
      <c r="C90" s="108" t="s">
        <v>367</v>
      </c>
      <c r="D90" s="108"/>
      <c r="E90" s="108"/>
      <c r="F90" s="108"/>
      <c r="G90" s="12" t="str">
        <f t="shared" si="3"/>
        <v>Утга нөхөх</v>
      </c>
      <c r="I90" s="81" t="b">
        <f>IF(E90=$BB$86,1,IF(E90=$BB$87,2,IF(E90=$BB$88,3,IF(E90=$BB$89,4,IF(E90=$BB$90,5)))))</f>
        <v>0</v>
      </c>
      <c r="AX90" s="18" t="s">
        <v>368</v>
      </c>
      <c r="AY90" s="18" t="s">
        <v>369</v>
      </c>
      <c r="AZ90" s="18" t="s">
        <v>370</v>
      </c>
      <c r="BA90" s="16" t="s">
        <v>371</v>
      </c>
      <c r="BB90" s="16" t="s">
        <v>372</v>
      </c>
      <c r="BC90" s="16" t="s">
        <v>373</v>
      </c>
      <c r="BD90" s="16" t="s">
        <v>374</v>
      </c>
      <c r="BE90" s="16" t="s">
        <v>375</v>
      </c>
      <c r="BF90" s="16" t="s">
        <v>376</v>
      </c>
      <c r="BG90" s="16" t="s">
        <v>377</v>
      </c>
      <c r="BH90" s="16" t="s">
        <v>378</v>
      </c>
      <c r="BI90" s="16" t="s">
        <v>379</v>
      </c>
    </row>
    <row r="91" spans="2:61" ht="78.599999999999994" customHeight="1" x14ac:dyDescent="0.25">
      <c r="B91" s="11">
        <v>6</v>
      </c>
      <c r="C91" s="108" t="s">
        <v>380</v>
      </c>
      <c r="D91" s="108"/>
      <c r="E91" s="108"/>
      <c r="F91" s="108"/>
      <c r="G91" s="12" t="str">
        <f t="shared" si="3"/>
        <v>Утга нөхөх</v>
      </c>
      <c r="I91" s="81" t="b">
        <f>IF(E91=$BC$86,1,IF(E91=$BC$87,2,IF(E91=$BC$88,3,IF(E91=$BC$89,4,IF(E91=$BC$90,5)))))</f>
        <v>0</v>
      </c>
    </row>
    <row r="92" spans="2:61" ht="33" customHeight="1" x14ac:dyDescent="0.25">
      <c r="B92" s="11">
        <v>7</v>
      </c>
      <c r="C92" s="108" t="s">
        <v>381</v>
      </c>
      <c r="D92" s="108"/>
      <c r="E92" s="108"/>
      <c r="F92" s="108"/>
      <c r="G92" s="12" t="str">
        <f t="shared" si="3"/>
        <v>Утга нөхөх</v>
      </c>
      <c r="I92" s="81" t="b">
        <f>IF(E92=$BD$86,1,IF(E92=$BD$87,2,IF(E92=$BD$88,3,IF(E92=$BD$89,4,IF(E92=$BD$90,5)))))</f>
        <v>0</v>
      </c>
    </row>
    <row r="93" spans="2:61" ht="58.15" customHeight="1" x14ac:dyDescent="0.25">
      <c r="B93" s="11">
        <v>8</v>
      </c>
      <c r="C93" s="108" t="s">
        <v>382</v>
      </c>
      <c r="D93" s="108"/>
      <c r="E93" s="108"/>
      <c r="F93" s="108"/>
      <c r="G93" s="12" t="str">
        <f t="shared" si="3"/>
        <v>Утга нөхөх</v>
      </c>
      <c r="I93" s="81" t="b">
        <f>IF(E93=$BE$86,1,IF(E93=$BE$87,2,IF(E93=$BE$88,3,IF(E93=$BE$89,4,IF(E93=$BE$90,5)))))</f>
        <v>0</v>
      </c>
    </row>
    <row r="94" spans="2:61" ht="45" customHeight="1" x14ac:dyDescent="0.25">
      <c r="B94" s="11">
        <v>9</v>
      </c>
      <c r="C94" s="108" t="s">
        <v>383</v>
      </c>
      <c r="D94" s="108"/>
      <c r="E94" s="108"/>
      <c r="F94" s="108"/>
      <c r="G94" s="12" t="str">
        <f t="shared" si="3"/>
        <v>Утга нөхөх</v>
      </c>
      <c r="I94" s="81" t="b">
        <f>IF(E94=$BF$86,1,IF(E94=$BF$87,2,IF(E94=$BF$88,3,IF(E94=$BF$89,4,IF(E94=$BF$90,5)))))</f>
        <v>0</v>
      </c>
    </row>
    <row r="95" spans="2:61" ht="63" customHeight="1" x14ac:dyDescent="0.25">
      <c r="B95" s="11">
        <v>10</v>
      </c>
      <c r="C95" s="108" t="s">
        <v>384</v>
      </c>
      <c r="D95" s="108"/>
      <c r="E95" s="108"/>
      <c r="F95" s="108"/>
      <c r="G95" s="12" t="str">
        <f t="shared" si="3"/>
        <v>Утга нөхөх</v>
      </c>
      <c r="I95" s="81" t="b">
        <f>IF(E95=$BG$86,1,IF(E95=$BG$87,2,IF(E95=$BG$88,3,IF(E95=$BG$89,4,IF(E95=$BG$90,5)))))</f>
        <v>0</v>
      </c>
    </row>
    <row r="96" spans="2:61" ht="78.75" customHeight="1" x14ac:dyDescent="0.25">
      <c r="B96" s="11">
        <v>11</v>
      </c>
      <c r="C96" s="108" t="s">
        <v>385</v>
      </c>
      <c r="D96" s="108"/>
      <c r="E96" s="108"/>
      <c r="F96" s="108"/>
      <c r="G96" s="12" t="str">
        <f t="shared" si="3"/>
        <v>Утга нөхөх</v>
      </c>
      <c r="I96" s="81" t="b">
        <f>IF(E96=$BH$86,1,IF(E96=$BH$87,2,IF(E96=$BH$88,3,IF(E96=$BH$89,4,IF(E96=$BH$90,5)))))</f>
        <v>0</v>
      </c>
    </row>
    <row r="97" spans="2:9" ht="75" customHeight="1" x14ac:dyDescent="0.25">
      <c r="B97" s="11">
        <v>12</v>
      </c>
      <c r="C97" s="108" t="s">
        <v>386</v>
      </c>
      <c r="D97" s="108"/>
      <c r="E97" s="108"/>
      <c r="F97" s="108"/>
      <c r="G97" s="12" t="str">
        <f t="shared" si="3"/>
        <v>Утга нөхөх</v>
      </c>
      <c r="I97" s="81" t="b">
        <f>IF(E97=$BI$86,1,IF(E97=$BI$87,2,IF(E97=$BI$88,3,IF(E97=$BI$89,4,IF(E97=$BI$90,5)))))</f>
        <v>0</v>
      </c>
    </row>
    <row r="98" spans="2:9" x14ac:dyDescent="0.25">
      <c r="B98" s="29"/>
      <c r="C98" s="126"/>
      <c r="D98" s="126"/>
      <c r="E98" s="127"/>
      <c r="F98" s="127"/>
      <c r="G98" s="34"/>
    </row>
    <row r="99" spans="2:9" x14ac:dyDescent="0.25">
      <c r="B99" s="29"/>
      <c r="C99" s="128" t="s">
        <v>387</v>
      </c>
      <c r="D99" s="128"/>
      <c r="E99" s="127"/>
      <c r="F99" s="127"/>
      <c r="G99" s="34"/>
    </row>
    <row r="100" spans="2:9" x14ac:dyDescent="0.25">
      <c r="B100" s="29"/>
      <c r="C100" s="128"/>
      <c r="D100" s="128"/>
      <c r="E100" s="127"/>
      <c r="F100" s="127"/>
      <c r="G100" s="34"/>
    </row>
    <row r="101" spans="2:9" x14ac:dyDescent="0.25">
      <c r="B101" s="29"/>
      <c r="C101" s="126"/>
      <c r="D101" s="126"/>
      <c r="E101" s="127"/>
      <c r="F101" s="127"/>
      <c r="G101" s="34"/>
    </row>
    <row r="102" spans="2:9" ht="68.45" customHeight="1" x14ac:dyDescent="0.25">
      <c r="B102" s="29"/>
      <c r="C102" s="126"/>
      <c r="D102" s="126"/>
      <c r="E102" s="127"/>
      <c r="F102" s="127"/>
      <c r="G102" s="34"/>
    </row>
    <row r="103" spans="2:9" x14ac:dyDescent="0.25">
      <c r="B103" s="29"/>
      <c r="C103" s="126"/>
      <c r="D103" s="126"/>
      <c r="E103" s="127"/>
      <c r="F103" s="127"/>
      <c r="G103" s="34"/>
    </row>
    <row r="104" spans="2:9" x14ac:dyDescent="0.25">
      <c r="B104" s="29"/>
      <c r="C104" s="126"/>
      <c r="D104" s="126"/>
      <c r="E104" s="127"/>
      <c r="F104" s="127"/>
      <c r="G104" s="34"/>
    </row>
    <row r="105" spans="2:9" x14ac:dyDescent="0.25">
      <c r="B105" s="29"/>
      <c r="C105" s="126"/>
      <c r="D105" s="126"/>
      <c r="E105" s="127"/>
      <c r="F105" s="127"/>
      <c r="G105" s="34"/>
    </row>
    <row r="106" spans="2:9" x14ac:dyDescent="0.25">
      <c r="B106" s="29"/>
      <c r="C106" s="29"/>
      <c r="D106" s="29"/>
      <c r="E106" s="30"/>
      <c r="F106" s="30"/>
    </row>
  </sheetData>
  <mergeCells count="173">
    <mergeCell ref="A1:F1"/>
    <mergeCell ref="B2:E2"/>
    <mergeCell ref="C3:D3"/>
    <mergeCell ref="C4:D4"/>
    <mergeCell ref="C7:D7"/>
    <mergeCell ref="C8:D8"/>
    <mergeCell ref="C103:D103"/>
    <mergeCell ref="E103:F103"/>
    <mergeCell ref="C104:D104"/>
    <mergeCell ref="E104:F104"/>
    <mergeCell ref="C94:D94"/>
    <mergeCell ref="E94:F94"/>
    <mergeCell ref="C95:D95"/>
    <mergeCell ref="E95:F95"/>
    <mergeCell ref="C96:D96"/>
    <mergeCell ref="E96:F96"/>
    <mergeCell ref="C91:D91"/>
    <mergeCell ref="E91:F91"/>
    <mergeCell ref="C92:D92"/>
    <mergeCell ref="E92:F92"/>
    <mergeCell ref="C93:D93"/>
    <mergeCell ref="E93:F93"/>
    <mergeCell ref="C88:D88"/>
    <mergeCell ref="E88:F88"/>
    <mergeCell ref="C105:D105"/>
    <mergeCell ref="E105:F105"/>
    <mergeCell ref="C100:D100"/>
    <mergeCell ref="E100:F100"/>
    <mergeCell ref="C101:D101"/>
    <mergeCell ref="E101:F101"/>
    <mergeCell ref="C102:D102"/>
    <mergeCell ref="E102:F102"/>
    <mergeCell ref="C97:D97"/>
    <mergeCell ref="E97:F97"/>
    <mergeCell ref="C98:D98"/>
    <mergeCell ref="E98:F98"/>
    <mergeCell ref="C99:D99"/>
    <mergeCell ref="E99:F99"/>
    <mergeCell ref="C89:D89"/>
    <mergeCell ref="E89:F89"/>
    <mergeCell ref="C90:D90"/>
    <mergeCell ref="E90:F90"/>
    <mergeCell ref="C84:D84"/>
    <mergeCell ref="E84:F84"/>
    <mergeCell ref="B85:F85"/>
    <mergeCell ref="C86:D86"/>
    <mergeCell ref="E86:F86"/>
    <mergeCell ref="C87:D87"/>
    <mergeCell ref="E87:F87"/>
    <mergeCell ref="C81:D81"/>
    <mergeCell ref="E81:F81"/>
    <mergeCell ref="C82:D82"/>
    <mergeCell ref="E82:F82"/>
    <mergeCell ref="C83:D83"/>
    <mergeCell ref="E83:F83"/>
    <mergeCell ref="C77:D77"/>
    <mergeCell ref="E77:F77"/>
    <mergeCell ref="C78:D78"/>
    <mergeCell ref="E78:F78"/>
    <mergeCell ref="B79:F79"/>
    <mergeCell ref="C80:D80"/>
    <mergeCell ref="E80:F80"/>
    <mergeCell ref="B73:F73"/>
    <mergeCell ref="C74:D74"/>
    <mergeCell ref="E74:F74"/>
    <mergeCell ref="C75:D75"/>
    <mergeCell ref="E75:F75"/>
    <mergeCell ref="C76:D76"/>
    <mergeCell ref="E76:F76"/>
    <mergeCell ref="C70:D70"/>
    <mergeCell ref="E70:F70"/>
    <mergeCell ref="C71:D71"/>
    <mergeCell ref="E71:F71"/>
    <mergeCell ref="C72:D72"/>
    <mergeCell ref="E72:F72"/>
    <mergeCell ref="C66:D66"/>
    <mergeCell ref="E66:F66"/>
    <mergeCell ref="B67:F67"/>
    <mergeCell ref="C68:D68"/>
    <mergeCell ref="E68:F68"/>
    <mergeCell ref="C69:D69"/>
    <mergeCell ref="E69:F69"/>
    <mergeCell ref="C63:D63"/>
    <mergeCell ref="E63:F63"/>
    <mergeCell ref="C64:D64"/>
    <mergeCell ref="E64:F64"/>
    <mergeCell ref="C65:D65"/>
    <mergeCell ref="E65:F65"/>
    <mergeCell ref="B59:F59"/>
    <mergeCell ref="C60:D60"/>
    <mergeCell ref="E60:F60"/>
    <mergeCell ref="C61:D61"/>
    <mergeCell ref="E61:F61"/>
    <mergeCell ref="C62:D62"/>
    <mergeCell ref="E62:F62"/>
    <mergeCell ref="C56:D56"/>
    <mergeCell ref="E56:F56"/>
    <mergeCell ref="C57:D57"/>
    <mergeCell ref="E57:F57"/>
    <mergeCell ref="C58:D58"/>
    <mergeCell ref="E58:F58"/>
    <mergeCell ref="C53:D53"/>
    <mergeCell ref="E53:F53"/>
    <mergeCell ref="C54:D54"/>
    <mergeCell ref="E54:F54"/>
    <mergeCell ref="C55:D55"/>
    <mergeCell ref="E55:F55"/>
    <mergeCell ref="C50:D50"/>
    <mergeCell ref="E50:F50"/>
    <mergeCell ref="C51:D51"/>
    <mergeCell ref="E51:F51"/>
    <mergeCell ref="C52:D52"/>
    <mergeCell ref="E52:F52"/>
    <mergeCell ref="C46:D46"/>
    <mergeCell ref="E46:F46"/>
    <mergeCell ref="B47:F47"/>
    <mergeCell ref="C48:D48"/>
    <mergeCell ref="E48:F48"/>
    <mergeCell ref="C49:D49"/>
    <mergeCell ref="E49:F49"/>
    <mergeCell ref="C43:D43"/>
    <mergeCell ref="E43:F43"/>
    <mergeCell ref="C44:D44"/>
    <mergeCell ref="E44:F44"/>
    <mergeCell ref="C45:D45"/>
    <mergeCell ref="E45:F45"/>
    <mergeCell ref="C40:D40"/>
    <mergeCell ref="E40:F40"/>
    <mergeCell ref="C41:D41"/>
    <mergeCell ref="E41:F41"/>
    <mergeCell ref="C42:D42"/>
    <mergeCell ref="E42:F42"/>
    <mergeCell ref="C37:D37"/>
    <mergeCell ref="E37:F37"/>
    <mergeCell ref="C38:D38"/>
    <mergeCell ref="E38:F38"/>
    <mergeCell ref="C39:D39"/>
    <mergeCell ref="E39:F39"/>
    <mergeCell ref="C34:D34"/>
    <mergeCell ref="E34:F34"/>
    <mergeCell ref="C35:D35"/>
    <mergeCell ref="E35:F35"/>
    <mergeCell ref="C36:D36"/>
    <mergeCell ref="E36:F36"/>
    <mergeCell ref="B30:F30"/>
    <mergeCell ref="C31:D31"/>
    <mergeCell ref="E31:F31"/>
    <mergeCell ref="C32:D32"/>
    <mergeCell ref="E32:F32"/>
    <mergeCell ref="C33:D33"/>
    <mergeCell ref="E33:F33"/>
    <mergeCell ref="B28:F28"/>
    <mergeCell ref="B29:D29"/>
    <mergeCell ref="E29:F29"/>
    <mergeCell ref="C25:D25"/>
    <mergeCell ref="C18:D18"/>
    <mergeCell ref="C19:D19"/>
    <mergeCell ref="C20:D20"/>
    <mergeCell ref="C23:D23"/>
    <mergeCell ref="B24:E24"/>
    <mergeCell ref="B21:E21"/>
    <mergeCell ref="C22:D22"/>
    <mergeCell ref="C5:D5"/>
    <mergeCell ref="C6:D6"/>
    <mergeCell ref="C17:D17"/>
    <mergeCell ref="C9:D9"/>
    <mergeCell ref="B10:E10"/>
    <mergeCell ref="C11:D11"/>
    <mergeCell ref="C12:D12"/>
    <mergeCell ref="C13:D13"/>
    <mergeCell ref="C14:D14"/>
    <mergeCell ref="C15:D15"/>
    <mergeCell ref="B16:E16"/>
  </mergeCells>
  <dataValidations count="73">
    <dataValidation type="list" allowBlank="1" showInputMessage="1" showErrorMessage="1" sqref="E33:F33" xr:uid="{00000000-0002-0000-0100-000000000000}">
      <formula1>$H$40:$H$44</formula1>
    </dataValidation>
    <dataValidation type="list" allowBlank="1" showInputMessage="1" showErrorMessage="1" sqref="E46:F46" xr:uid="{00000000-0002-0000-0100-000001000000}">
      <formula1>$BO$31:$BO$32</formula1>
    </dataValidation>
    <dataValidation type="list" allowBlank="1" showInputMessage="1" showErrorMessage="1" sqref="E45:F45" xr:uid="{00000000-0002-0000-0100-000002000000}">
      <formula1>$BN$31:$BN$32</formula1>
    </dataValidation>
    <dataValidation type="list" allowBlank="1" showInputMessage="1" showErrorMessage="1" sqref="E44:F44" xr:uid="{00000000-0002-0000-0100-000003000000}">
      <formula1>$BM$31:$BM$34</formula1>
    </dataValidation>
    <dataValidation type="list" allowBlank="1" showInputMessage="1" showErrorMessage="1" sqref="E43:F43" xr:uid="{00000000-0002-0000-0100-000004000000}">
      <formula1>$BL$31:$BL$35</formula1>
    </dataValidation>
    <dataValidation type="list" allowBlank="1" showInputMessage="1" showErrorMessage="1" sqref="E97:F97" xr:uid="{00000000-0002-0000-0100-000005000000}">
      <formula1>$BI$86:$BI$90</formula1>
    </dataValidation>
    <dataValidation type="list" allowBlank="1" showInputMessage="1" showErrorMessage="1" sqref="E96:F96" xr:uid="{00000000-0002-0000-0100-000006000000}">
      <formula1>$BH$86:$BH$90</formula1>
    </dataValidation>
    <dataValidation type="list" allowBlank="1" showInputMessage="1" showErrorMessage="1" sqref="E95:F95" xr:uid="{00000000-0002-0000-0100-000007000000}">
      <formula1>$BG$86:$BG$90</formula1>
    </dataValidation>
    <dataValidation type="list" allowBlank="1" showInputMessage="1" showErrorMessage="1" sqref="E94:F94" xr:uid="{00000000-0002-0000-0100-000008000000}">
      <formula1>$BF$86:$BF$90</formula1>
    </dataValidation>
    <dataValidation type="list" allowBlank="1" showInputMessage="1" showErrorMessage="1" sqref="E93:F93" xr:uid="{00000000-0002-0000-0100-000009000000}">
      <formula1>$BE$86:$BE$90</formula1>
    </dataValidation>
    <dataValidation type="list" allowBlank="1" showInputMessage="1" showErrorMessage="1" sqref="E92:F92" xr:uid="{00000000-0002-0000-0100-00000A000000}">
      <formula1>$BD$86:$BD$90</formula1>
    </dataValidation>
    <dataValidation type="list" allowBlank="1" showInputMessage="1" showErrorMessage="1" sqref="E91:F91" xr:uid="{00000000-0002-0000-0100-00000B000000}">
      <formula1>$BC$86:$BC$90</formula1>
    </dataValidation>
    <dataValidation type="list" allowBlank="1" showInputMessage="1" showErrorMessage="1" sqref="E90:F90" xr:uid="{00000000-0002-0000-0100-00000C000000}">
      <formula1>$BB$86:$BB$90</formula1>
    </dataValidation>
    <dataValidation type="list" allowBlank="1" showInputMessage="1" showErrorMessage="1" sqref="E89:F89" xr:uid="{00000000-0002-0000-0100-00000D000000}">
      <formula1>$BA$86:$BA$90</formula1>
    </dataValidation>
    <dataValidation type="list" allowBlank="1" showInputMessage="1" showErrorMessage="1" sqref="E88:F88" xr:uid="{00000000-0002-0000-0100-00000E000000}">
      <formula1>$AZ$86:$AZ$90</formula1>
    </dataValidation>
    <dataValidation type="list" allowBlank="1" showInputMessage="1" showErrorMessage="1" sqref="E87:F87" xr:uid="{00000000-0002-0000-0100-00000F000000}">
      <formula1>$AY$86:$AY$90</formula1>
    </dataValidation>
    <dataValidation type="list" allowBlank="1" showInputMessage="1" showErrorMessage="1" sqref="E86:F86" xr:uid="{00000000-0002-0000-0100-000010000000}">
      <formula1>$AX$86:$AX$90</formula1>
    </dataValidation>
    <dataValidation type="list" allowBlank="1" showInputMessage="1" showErrorMessage="1" sqref="E84:F84" xr:uid="{00000000-0002-0000-0100-000011000000}">
      <formula1>$AW$80:$AW$84</formula1>
    </dataValidation>
    <dataValidation type="list" allowBlank="1" showInputMessage="1" showErrorMessage="1" sqref="E83:F83" xr:uid="{00000000-0002-0000-0100-000012000000}">
      <formula1>$AV$80:$AV$84</formula1>
    </dataValidation>
    <dataValidation type="list" allowBlank="1" showInputMessage="1" showErrorMessage="1" sqref="E82:F82" xr:uid="{00000000-0002-0000-0100-000013000000}">
      <formula1>$AU$80:$AU$84</formula1>
    </dataValidation>
    <dataValidation type="list" allowBlank="1" showInputMessage="1" showErrorMessage="1" sqref="E81:F81" xr:uid="{00000000-0002-0000-0100-000014000000}">
      <formula1>$AT$80:$AT$84</formula1>
    </dataValidation>
    <dataValidation type="list" allowBlank="1" showInputMessage="1" showErrorMessage="1" sqref="E80:F80" xr:uid="{00000000-0002-0000-0100-000015000000}">
      <formula1>$AS$80:$AS$84</formula1>
    </dataValidation>
    <dataValidation type="list" allowBlank="1" showInputMessage="1" showErrorMessage="1" sqref="E78:F78" xr:uid="{00000000-0002-0000-0100-000016000000}">
      <formula1>$AR$74:$AR$78</formula1>
    </dataValidation>
    <dataValidation type="list" allowBlank="1" showInputMessage="1" showErrorMessage="1" sqref="E77:F77" xr:uid="{00000000-0002-0000-0100-000017000000}">
      <formula1>$AQ$74:$AQ$78</formula1>
    </dataValidation>
    <dataValidation type="list" allowBlank="1" showInputMessage="1" showErrorMessage="1" sqref="E76:F76" xr:uid="{00000000-0002-0000-0100-000018000000}">
      <formula1>$AP$74:$AP$78</formula1>
    </dataValidation>
    <dataValidation type="list" allowBlank="1" showInputMessage="1" showErrorMessage="1" sqref="E75:F75" xr:uid="{00000000-0002-0000-0100-000019000000}">
      <formula1>$AO$74:$AO$78</formula1>
    </dataValidation>
    <dataValidation type="list" allowBlank="1" showInputMessage="1" showErrorMessage="1" sqref="E74:F74" xr:uid="{00000000-0002-0000-0100-00001A000000}">
      <formula1>$AN$74:$AN$78</formula1>
    </dataValidation>
    <dataValidation type="list" allowBlank="1" showInputMessage="1" showErrorMessage="1" sqref="E72:F72" xr:uid="{00000000-0002-0000-0100-00001B000000}">
      <formula1>$AM$68:$AM$72</formula1>
    </dataValidation>
    <dataValidation type="list" allowBlank="1" showInputMessage="1" showErrorMessage="1" sqref="E71:F71" xr:uid="{00000000-0002-0000-0100-00001C000000}">
      <formula1>$AL$68:$AL$72</formula1>
    </dataValidation>
    <dataValidation type="list" allowBlank="1" showInputMessage="1" showErrorMessage="1" sqref="E70:F70" xr:uid="{00000000-0002-0000-0100-00001D000000}">
      <formula1>$AK$68:$AK$72</formula1>
    </dataValidation>
    <dataValidation type="list" allowBlank="1" showInputMessage="1" showErrorMessage="1" sqref="E69:F69" xr:uid="{00000000-0002-0000-0100-00001E000000}">
      <formula1>$AJ$68:$AJ$72</formula1>
    </dataValidation>
    <dataValidation type="list" allowBlank="1" showInputMessage="1" showErrorMessage="1" sqref="E68:F68" xr:uid="{00000000-0002-0000-0100-00001F000000}">
      <formula1>$AI$68:$AI$72</formula1>
    </dataValidation>
    <dataValidation type="list" allowBlank="1" showInputMessage="1" showErrorMessage="1" sqref="E66:F66" xr:uid="{00000000-0002-0000-0100-000020000000}">
      <formula1>$AH$63:$AH$67</formula1>
    </dataValidation>
    <dataValidation type="list" allowBlank="1" showInputMessage="1" showErrorMessage="1" sqref="E65:F65" xr:uid="{00000000-0002-0000-0100-000021000000}">
      <formula1>$AG$63:$AG$67</formula1>
    </dataValidation>
    <dataValidation type="list" allowBlank="1" showInputMessage="1" showErrorMessage="1" sqref="E64:F64" xr:uid="{00000000-0002-0000-0100-000022000000}">
      <formula1>$AF$63:$AF$67</formula1>
    </dataValidation>
    <dataValidation type="list" allowBlank="1" showInputMessage="1" showErrorMessage="1" sqref="E63:F63" xr:uid="{00000000-0002-0000-0100-000023000000}">
      <formula1>$AE$63:$AE$67</formula1>
    </dataValidation>
    <dataValidation type="list" allowBlank="1" showInputMessage="1" showErrorMessage="1" sqref="E62:F62" xr:uid="{00000000-0002-0000-0100-000024000000}">
      <formula1>$AD$62:$AD$66</formula1>
    </dataValidation>
    <dataValidation type="list" allowBlank="1" showInputMessage="1" showErrorMessage="1" sqref="E42:F42" xr:uid="{00000000-0002-0000-0100-000025000000}">
      <formula1>$AC$31:$AC$35</formula1>
    </dataValidation>
    <dataValidation type="list" allowBlank="1" showInputMessage="1" showErrorMessage="1" sqref="E41:F41" xr:uid="{00000000-0002-0000-0100-000026000000}">
      <formula1>$AB$31:$AB$35</formula1>
    </dataValidation>
    <dataValidation type="list" allowBlank="1" showInputMessage="1" showErrorMessage="1" sqref="E40:F40" xr:uid="{00000000-0002-0000-0100-000027000000}">
      <formula1>$AA$31:$AA$35</formula1>
    </dataValidation>
    <dataValidation type="list" allowBlank="1" showInputMessage="1" showErrorMessage="1" sqref="E39:F39" xr:uid="{00000000-0002-0000-0100-000028000000}">
      <formula1>$Z$31:$Z$35</formula1>
    </dataValidation>
    <dataValidation type="list" allowBlank="1" showInputMessage="1" showErrorMessage="1" sqref="E38:F38" xr:uid="{00000000-0002-0000-0100-000029000000}">
      <formula1>$Y$31:$Y$35</formula1>
    </dataValidation>
    <dataValidation type="list" allowBlank="1" showInputMessage="1" showErrorMessage="1" sqref="E37:F37" xr:uid="{00000000-0002-0000-0100-00002A000000}">
      <formula1>$X$31:$X$35</formula1>
    </dataValidation>
    <dataValidation type="list" allowBlank="1" showInputMessage="1" showErrorMessage="1" sqref="E61:F61" xr:uid="{00000000-0002-0000-0100-00002B000000}">
      <formula1>$V$60:$V$64</formula1>
    </dataValidation>
    <dataValidation type="list" allowBlank="1" showInputMessage="1" showErrorMessage="1" sqref="E60:F60" xr:uid="{00000000-0002-0000-0100-00002C000000}">
      <formula1>$U$60:$U$64</formula1>
    </dataValidation>
    <dataValidation type="list" allowBlank="1" showInputMessage="1" showErrorMessage="1" sqref="E58:F58" xr:uid="{00000000-0002-0000-0100-00002D000000}">
      <formula1>$T$48:$T$52</formula1>
    </dataValidation>
    <dataValidation type="list" allowBlank="1" showInputMessage="1" showErrorMessage="1" sqref="E57:F57" xr:uid="{00000000-0002-0000-0100-00002E000000}">
      <formula1>$S$48:$S$52</formula1>
    </dataValidation>
    <dataValidation type="list" allowBlank="1" showInputMessage="1" showErrorMessage="1" sqref="E56:F56" xr:uid="{00000000-0002-0000-0100-00002F000000}">
      <formula1>$R$48:$R$52</formula1>
    </dataValidation>
    <dataValidation type="list" allowBlank="1" showInputMessage="1" showErrorMessage="1" sqref="E55:F55" xr:uid="{00000000-0002-0000-0100-000030000000}">
      <formula1>$Q$48:$Q$52</formula1>
    </dataValidation>
    <dataValidation type="list" allowBlank="1" showInputMessage="1" showErrorMessage="1" sqref="E54:F54" xr:uid="{00000000-0002-0000-0100-000031000000}">
      <formula1>$P$48:$P$52</formula1>
    </dataValidation>
    <dataValidation type="list" allowBlank="1" showInputMessage="1" showErrorMessage="1" sqref="E53:F53" xr:uid="{00000000-0002-0000-0100-000032000000}">
      <formula1>$O$48:$O$52</formula1>
    </dataValidation>
    <dataValidation type="list" allowBlank="1" showInputMessage="1" showErrorMessage="1" sqref="E51:F51" xr:uid="{00000000-0002-0000-0100-000033000000}">
      <formula1>$M$48:$M$52</formula1>
    </dataValidation>
    <dataValidation type="list" allowBlank="1" showInputMessage="1" showErrorMessage="1" sqref="E52:F52" xr:uid="{00000000-0002-0000-0100-000034000000}">
      <formula1>$N$51:$N$55</formula1>
    </dataValidation>
    <dataValidation type="list" allowBlank="1" showInputMessage="1" showErrorMessage="1" sqref="E36:F36" xr:uid="{00000000-0002-0000-0100-000035000000}">
      <formula1>$W$31:$W$35</formula1>
    </dataValidation>
    <dataValidation type="list" allowBlank="1" showInputMessage="1" showErrorMessage="1" sqref="E50:F50" xr:uid="{00000000-0002-0000-0100-000036000000}">
      <formula1>$L$48:$L$53</formula1>
    </dataValidation>
    <dataValidation type="list" allowBlank="1" showInputMessage="1" showErrorMessage="1" sqref="E49:F49" xr:uid="{00000000-0002-0000-0100-000037000000}">
      <formula1>$K$49:$K$53</formula1>
    </dataValidation>
    <dataValidation type="list" allowBlank="1" showInputMessage="1" showErrorMessage="1" sqref="E48:F48" xr:uid="{00000000-0002-0000-0100-000038000000}">
      <formula1>$J$48:$J$52</formula1>
    </dataValidation>
    <dataValidation type="list" allowBlank="1" showInputMessage="1" showErrorMessage="1" sqref="E35:F35" xr:uid="{00000000-0002-0000-0100-000039000000}">
      <formula1>$H$54:$H$58</formula1>
    </dataValidation>
    <dataValidation type="list" allowBlank="1" showInputMessage="1" showErrorMessage="1" sqref="E34:F34" xr:uid="{00000000-0002-0000-0100-00003A000000}">
      <formula1>$H$49:$H$53</formula1>
    </dataValidation>
    <dataValidation type="list" allowBlank="1" showInputMessage="1" showErrorMessage="1" sqref="E32:F32" xr:uid="{00000000-0002-0000-0100-00003B000000}">
      <formula1>$H$35:$H$39</formula1>
    </dataValidation>
    <dataValidation type="list" allowBlank="1" showInputMessage="1" showErrorMessage="1" sqref="E31" xr:uid="{00000000-0002-0000-0100-00003C000000}">
      <formula1>$H$30:$H$34</formula1>
    </dataValidation>
    <dataValidation type="list" allowBlank="1" showInputMessage="1" showErrorMessage="1" sqref="E25" xr:uid="{00000000-0002-0000-0100-00003D000000}">
      <formula1>$CC$17:$CC$19</formula1>
    </dataValidation>
    <dataValidation type="list" allowBlank="1" showInputMessage="1" showErrorMessage="1" sqref="E22" xr:uid="{00000000-0002-0000-0100-00003E000000}">
      <formula1>$CB$17:$CB$19</formula1>
    </dataValidation>
    <dataValidation type="list" allowBlank="1" showInputMessage="1" showErrorMessage="1" sqref="E20" xr:uid="{00000000-0002-0000-0100-00003F000000}">
      <formula1>$CA$17:$CA$19</formula1>
    </dataValidation>
    <dataValidation type="list" allowBlank="1" showInputMessage="1" showErrorMessage="1" sqref="E19" xr:uid="{00000000-0002-0000-0100-000040000000}">
      <formula1>$BZ$17:$BZ$19</formula1>
    </dataValidation>
    <dataValidation type="list" allowBlank="1" showInputMessage="1" showErrorMessage="1" sqref="E18" xr:uid="{00000000-0002-0000-0100-000041000000}">
      <formula1>$BY$17:$BY$19</formula1>
    </dataValidation>
    <dataValidation type="list" allowBlank="1" showInputMessage="1" showErrorMessage="1" sqref="E17" xr:uid="{00000000-0002-0000-0100-000042000000}">
      <formula1>$BX$17:$BX$20</formula1>
    </dataValidation>
    <dataValidation type="list" allowBlank="1" showInputMessage="1" showErrorMessage="1" sqref="E15" xr:uid="{00000000-0002-0000-0100-000043000000}">
      <formula1>$BW$11:$BW$13</formula1>
    </dataValidation>
    <dataValidation type="list" allowBlank="1" showInputMessage="1" showErrorMessage="1" sqref="E12" xr:uid="{00000000-0002-0000-0100-000044000000}">
      <formula1>$BS$11:$BS$12</formula1>
    </dataValidation>
    <dataValidation type="list" allowBlank="1" showInputMessage="1" showErrorMessage="1" sqref="E11" xr:uid="{00000000-0002-0000-0100-000045000000}">
      <formula1>$BR$11:$BR$12</formula1>
    </dataValidation>
    <dataValidation type="list" allowBlank="1" showInputMessage="1" showErrorMessage="1" errorTitle="СОНГОХ АСУУЛТ" error="Та тус нүхний баруун доод буланд байрлах сум дээр дарж хариултаа сонгоно уу." sqref="E13" xr:uid="{00000000-0002-0000-0100-000046000000}">
      <formula1>$BT$11:$BT$13</formula1>
    </dataValidation>
    <dataValidation type="list" allowBlank="1" showInputMessage="1" showErrorMessage="1" sqref="E14" xr:uid="{00000000-0002-0000-0100-000047000000}">
      <formula1>$BV$11:$BV$13</formula1>
    </dataValidation>
    <dataValidation type="list" allowBlank="1" showInputMessage="1" showErrorMessage="1" errorTitle="СОНГОХ ХАРИУЛТ" error="Та тус нүхний баруун доод буланд байрлах сум дээр дарж хариултаа сонгоно уу." sqref="E8" xr:uid="{00000000-0002-0000-0100-000048000000}">
      <formula1>$BU$2:$BU$3</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X32"/>
  <sheetViews>
    <sheetView zoomScale="85" zoomScaleNormal="85" workbookViewId="0">
      <selection activeCell="D9" sqref="D9"/>
    </sheetView>
  </sheetViews>
  <sheetFormatPr defaultColWidth="8.85546875" defaultRowHeight="15" x14ac:dyDescent="0.25"/>
  <cols>
    <col min="1" max="1" width="3.28515625" style="42" customWidth="1"/>
    <col min="2" max="2" width="31.28515625" style="42" customWidth="1"/>
    <col min="3" max="3" width="22.7109375" style="42" customWidth="1"/>
    <col min="4" max="4" width="13.7109375" style="42" customWidth="1"/>
    <col min="5" max="5" width="11.28515625" style="42" customWidth="1"/>
    <col min="6" max="6" width="15.28515625" style="42" customWidth="1"/>
    <col min="7" max="7" width="12.7109375" style="42" customWidth="1"/>
    <col min="8" max="8" width="8.42578125" style="42" customWidth="1"/>
    <col min="9" max="9" width="6" style="42" customWidth="1"/>
    <col min="10" max="10" width="2.7109375" style="45" customWidth="1"/>
    <col min="11" max="11" width="11.28515625" style="42" customWidth="1"/>
    <col min="12" max="12" width="8.85546875" style="42"/>
    <col min="13" max="13" width="14.28515625" style="42" customWidth="1"/>
    <col min="14" max="19" width="8.85546875" style="42"/>
    <col min="20" max="20" width="6.85546875" style="42" customWidth="1"/>
    <col min="21" max="16384" width="8.85546875" style="42"/>
  </cols>
  <sheetData>
    <row r="3" spans="1:24" x14ac:dyDescent="0.25">
      <c r="B3" s="43">
        <f>[1]Асуулга!C6</f>
        <v>0</v>
      </c>
      <c r="C3" s="43">
        <f>Асуулга!E4</f>
        <v>0</v>
      </c>
      <c r="D3" s="43"/>
      <c r="E3" s="43"/>
      <c r="F3" s="44"/>
      <c r="G3" s="44"/>
      <c r="H3" s="44"/>
    </row>
    <row r="5" spans="1:24" x14ac:dyDescent="0.25">
      <c r="A5" s="37" t="s">
        <v>2</v>
      </c>
      <c r="B5" s="141" t="s">
        <v>3</v>
      </c>
      <c r="C5" s="141"/>
      <c r="D5" s="46" t="s">
        <v>404</v>
      </c>
      <c r="E5" s="46" t="s">
        <v>405</v>
      </c>
      <c r="F5" s="142" t="s">
        <v>406</v>
      </c>
      <c r="G5" s="142"/>
      <c r="H5" s="142" t="s">
        <v>405</v>
      </c>
      <c r="I5" s="142"/>
      <c r="J5" s="47"/>
      <c r="L5" s="147"/>
      <c r="M5" s="148"/>
      <c r="N5" s="149"/>
      <c r="O5" s="46" t="s">
        <v>404</v>
      </c>
      <c r="P5" s="135" t="s">
        <v>405</v>
      </c>
      <c r="Q5" s="150"/>
      <c r="R5" s="46" t="s">
        <v>417</v>
      </c>
      <c r="S5" s="46" t="s">
        <v>418</v>
      </c>
      <c r="T5" s="46" t="s">
        <v>419</v>
      </c>
      <c r="V5" s="132" t="s">
        <v>407</v>
      </c>
      <c r="W5" s="132"/>
      <c r="X5" s="132"/>
    </row>
    <row r="6" spans="1:24" x14ac:dyDescent="0.25">
      <c r="A6" s="143" t="s">
        <v>14</v>
      </c>
      <c r="B6" s="144"/>
      <c r="C6" s="145"/>
      <c r="D6" s="48">
        <f>F7</f>
        <v>0</v>
      </c>
      <c r="E6" s="49">
        <v>0.4</v>
      </c>
      <c r="F6" s="50"/>
      <c r="G6" s="50"/>
      <c r="H6" s="146">
        <v>0.4</v>
      </c>
      <c r="I6" s="146"/>
      <c r="J6" s="51"/>
      <c r="L6" s="161" t="s">
        <v>14</v>
      </c>
      <c r="M6" s="162"/>
      <c r="N6" s="163"/>
      <c r="O6" s="63">
        <f>$F$7</f>
        <v>0</v>
      </c>
      <c r="P6" s="44"/>
      <c r="Q6" s="64"/>
      <c r="R6" s="44"/>
      <c r="S6" s="44"/>
      <c r="T6" s="65">
        <v>0.4</v>
      </c>
      <c r="V6" s="53" t="s">
        <v>408</v>
      </c>
      <c r="W6" s="53" t="s">
        <v>409</v>
      </c>
      <c r="X6" s="53" t="s">
        <v>410</v>
      </c>
    </row>
    <row r="7" spans="1:24" ht="13.9" customHeight="1" x14ac:dyDescent="0.25">
      <c r="A7" s="13">
        <v>1</v>
      </c>
      <c r="B7" s="133" t="s">
        <v>391</v>
      </c>
      <c r="C7" s="134"/>
      <c r="D7" s="46" t="b">
        <f>Асуулга!I11</f>
        <v>0</v>
      </c>
      <c r="E7" s="52">
        <v>0.25</v>
      </c>
      <c r="F7" s="135">
        <f>SUMPRODUCT(D7:D11,E7:E11)/SUM(E7:E11)</f>
        <v>0</v>
      </c>
      <c r="G7" s="136" t="b">
        <f>IF(F7=$W$11,"Very High", IF(F7&gt;=$W$10,"High",IF(F7&gt;=$W$9, "Medium",IF(F7&gt;=$W$8, "Low",IF(F7&gt;=$W$7, "Very low",FALSE)))))</f>
        <v>0</v>
      </c>
      <c r="H7" s="146"/>
      <c r="I7" s="146"/>
      <c r="J7" s="51"/>
      <c r="L7" s="165" t="s">
        <v>17</v>
      </c>
      <c r="M7" s="165"/>
      <c r="N7" s="165"/>
      <c r="O7" s="63">
        <f>D12</f>
        <v>0</v>
      </c>
      <c r="P7" s="44"/>
      <c r="Q7" s="67">
        <f>I12</f>
        <v>0.6</v>
      </c>
      <c r="R7" s="151" t="e">
        <f>((O7*Q7)+(O12*Q12))/100%</f>
        <v>#DIV/0!</v>
      </c>
      <c r="S7" s="154">
        <v>1</v>
      </c>
      <c r="T7" s="156">
        <v>0.6</v>
      </c>
      <c r="V7" s="54" t="s">
        <v>411</v>
      </c>
      <c r="W7" s="55">
        <v>1</v>
      </c>
      <c r="X7" s="55">
        <v>1.9</v>
      </c>
    </row>
    <row r="8" spans="1:24" ht="11.45" customHeight="1" x14ac:dyDescent="0.25">
      <c r="A8" s="71">
        <v>2</v>
      </c>
      <c r="B8" s="139" t="s">
        <v>392</v>
      </c>
      <c r="C8" s="140"/>
      <c r="D8" s="46" t="b">
        <f>Асуулга!I12</f>
        <v>0</v>
      </c>
      <c r="E8" s="52">
        <v>0.25</v>
      </c>
      <c r="F8" s="135"/>
      <c r="G8" s="137"/>
      <c r="H8" s="146"/>
      <c r="I8" s="146"/>
      <c r="J8" s="51"/>
      <c r="L8" s="159" t="s">
        <v>414</v>
      </c>
      <c r="M8" s="160"/>
      <c r="N8" s="160"/>
      <c r="O8" s="44">
        <f>$D$13</f>
        <v>0</v>
      </c>
      <c r="P8" s="68">
        <v>0.4</v>
      </c>
      <c r="Q8" s="44"/>
      <c r="R8" s="152"/>
      <c r="S8" s="155"/>
      <c r="T8" s="157"/>
      <c r="V8" s="54" t="s">
        <v>412</v>
      </c>
      <c r="W8" s="55">
        <v>2</v>
      </c>
      <c r="X8" s="55">
        <v>2.9</v>
      </c>
    </row>
    <row r="9" spans="1:24" ht="11.45" customHeight="1" x14ac:dyDescent="0.25">
      <c r="A9" s="71">
        <v>3</v>
      </c>
      <c r="B9" s="139" t="s">
        <v>393</v>
      </c>
      <c r="C9" s="140"/>
      <c r="D9" s="46" t="b">
        <f>Асуулга!I13</f>
        <v>0</v>
      </c>
      <c r="E9" s="52">
        <v>0.25</v>
      </c>
      <c r="F9" s="135"/>
      <c r="G9" s="137"/>
      <c r="H9" s="146"/>
      <c r="I9" s="146"/>
      <c r="J9" s="51"/>
      <c r="L9" s="159" t="s">
        <v>420</v>
      </c>
      <c r="M9" s="159"/>
      <c r="N9" s="159"/>
      <c r="O9" s="44">
        <f>$D$18</f>
        <v>0</v>
      </c>
      <c r="P9" s="68">
        <v>0.4</v>
      </c>
      <c r="Q9" s="44"/>
      <c r="R9" s="152"/>
      <c r="S9" s="155"/>
      <c r="T9" s="157"/>
      <c r="V9" s="54" t="s">
        <v>413</v>
      </c>
      <c r="W9" s="55">
        <v>3</v>
      </c>
      <c r="X9" s="55">
        <v>3.9</v>
      </c>
    </row>
    <row r="10" spans="1:24" ht="12" customHeight="1" x14ac:dyDescent="0.25">
      <c r="A10" s="71">
        <v>4</v>
      </c>
      <c r="B10" s="178" t="s">
        <v>16</v>
      </c>
      <c r="C10" s="178"/>
      <c r="D10" s="46" t="b">
        <f>Асуулга!I14</f>
        <v>0</v>
      </c>
      <c r="E10" s="52">
        <v>0.25</v>
      </c>
      <c r="F10" s="135"/>
      <c r="G10" s="137"/>
      <c r="H10" s="146"/>
      <c r="I10" s="146"/>
      <c r="J10" s="51"/>
      <c r="L10" s="179" t="s">
        <v>421</v>
      </c>
      <c r="M10" s="180"/>
      <c r="N10" s="181"/>
      <c r="O10" s="185" t="b">
        <f>D21</f>
        <v>0</v>
      </c>
      <c r="P10" s="187">
        <v>0.2</v>
      </c>
      <c r="Q10" s="44"/>
      <c r="R10" s="152"/>
      <c r="S10" s="155"/>
      <c r="T10" s="157"/>
      <c r="V10" s="54" t="s">
        <v>415</v>
      </c>
      <c r="W10" s="55">
        <v>4</v>
      </c>
      <c r="X10" s="55">
        <v>4.9000000000000004</v>
      </c>
    </row>
    <row r="11" spans="1:24" ht="15" customHeight="1" x14ac:dyDescent="0.25">
      <c r="A11" s="71">
        <v>5</v>
      </c>
      <c r="B11" s="166" t="s">
        <v>394</v>
      </c>
      <c r="C11" s="167"/>
      <c r="D11" s="46" t="b">
        <f>Асуулга!I15</f>
        <v>0</v>
      </c>
      <c r="E11" s="52">
        <v>0.25</v>
      </c>
      <c r="F11" s="135"/>
      <c r="G11" s="138"/>
      <c r="H11" s="146"/>
      <c r="I11" s="146"/>
      <c r="J11" s="51"/>
      <c r="L11" s="182"/>
      <c r="M11" s="183"/>
      <c r="N11" s="184"/>
      <c r="O11" s="186"/>
      <c r="P11" s="188"/>
      <c r="Q11" s="44"/>
      <c r="R11" s="152"/>
      <c r="S11" s="155"/>
      <c r="T11" s="157"/>
      <c r="V11" s="54" t="s">
        <v>416</v>
      </c>
      <c r="W11" s="55">
        <v>5</v>
      </c>
      <c r="X11" s="55">
        <v>5</v>
      </c>
    </row>
    <row r="12" spans="1:24" x14ac:dyDescent="0.25">
      <c r="A12" s="123" t="s">
        <v>17</v>
      </c>
      <c r="B12" s="124"/>
      <c r="C12" s="125"/>
      <c r="D12" s="56">
        <f>SUMPRODUCT(O8:O10,P8:P10)/SUM(P8:P10)</f>
        <v>0</v>
      </c>
      <c r="E12" s="57"/>
      <c r="F12" s="50"/>
      <c r="G12" s="50"/>
      <c r="H12" s="146">
        <v>0.6</v>
      </c>
      <c r="I12" s="169">
        <v>0.6</v>
      </c>
      <c r="J12" s="58"/>
      <c r="L12" s="171" t="s">
        <v>422</v>
      </c>
      <c r="M12" s="171"/>
      <c r="N12" s="171"/>
      <c r="O12" s="63" t="e">
        <f>F24</f>
        <v>#DIV/0!</v>
      </c>
      <c r="P12" s="44"/>
      <c r="Q12" s="67">
        <v>0.4</v>
      </c>
      <c r="R12" s="152"/>
      <c r="S12" s="155"/>
      <c r="T12" s="157"/>
    </row>
    <row r="13" spans="1:24" x14ac:dyDescent="0.25">
      <c r="A13" s="164" t="s">
        <v>414</v>
      </c>
      <c r="B13" s="164"/>
      <c r="C13" s="164"/>
      <c r="D13" s="59">
        <f>F14</f>
        <v>0</v>
      </c>
      <c r="E13" s="60">
        <v>0.3</v>
      </c>
      <c r="F13" s="79"/>
      <c r="G13" s="79"/>
      <c r="H13" s="168"/>
      <c r="I13" s="170"/>
      <c r="J13" s="58"/>
      <c r="L13" s="172" t="s">
        <v>423</v>
      </c>
      <c r="M13" s="172"/>
      <c r="N13" s="172"/>
      <c r="O13" s="80" t="e">
        <f>$D$24</f>
        <v>#DIV/0!</v>
      </c>
      <c r="P13" s="68">
        <f t="shared" ref="P13:P19" si="0">E24</f>
        <v>0.25</v>
      </c>
      <c r="Q13" s="44"/>
      <c r="R13" s="152"/>
      <c r="S13" s="155"/>
      <c r="T13" s="157"/>
    </row>
    <row r="14" spans="1:24" ht="13.9" customHeight="1" x14ac:dyDescent="0.25">
      <c r="A14" s="61">
        <v>1</v>
      </c>
      <c r="B14" s="133" t="s">
        <v>445</v>
      </c>
      <c r="C14" s="134"/>
      <c r="D14" s="44" t="b">
        <f>Асуулга!I17</f>
        <v>0</v>
      </c>
      <c r="E14" s="52">
        <v>0.25</v>
      </c>
      <c r="F14" s="136">
        <f>SUMPRODUCT(D14:D17,E14:E17)/SUM(E14:E17)</f>
        <v>0</v>
      </c>
      <c r="G14" s="135" t="b">
        <f>IF(F14&gt;=$W$11, "Very high", IF(F14&gt;=$W$10, "High", IF(F14&gt;=$W$9, "Medium", IF(F14&gt;=$W$8, "Low", IF(F14&gt;=$W$7, "Very low", FALSE)))))</f>
        <v>0</v>
      </c>
      <c r="H14" s="168"/>
      <c r="I14" s="170"/>
      <c r="J14" s="58"/>
      <c r="L14" s="173" t="s">
        <v>424</v>
      </c>
      <c r="M14" s="173"/>
      <c r="N14" s="173"/>
      <c r="O14" s="44" t="e">
        <f>$D$25</f>
        <v>#DIV/0!</v>
      </c>
      <c r="P14" s="68">
        <f t="shared" si="0"/>
        <v>0.25</v>
      </c>
      <c r="Q14" s="44"/>
      <c r="R14" s="152"/>
      <c r="S14" s="155"/>
      <c r="T14" s="157"/>
    </row>
    <row r="15" spans="1:24" ht="13.9" customHeight="1" x14ac:dyDescent="0.25">
      <c r="A15" s="61">
        <v>2</v>
      </c>
      <c r="B15" s="139" t="s">
        <v>397</v>
      </c>
      <c r="C15" s="140"/>
      <c r="D15" s="44" t="b">
        <f>Асуулга!I18</f>
        <v>0</v>
      </c>
      <c r="E15" s="52">
        <v>0.25</v>
      </c>
      <c r="F15" s="137"/>
      <c r="G15" s="135"/>
      <c r="H15" s="168"/>
      <c r="I15" s="170"/>
      <c r="J15" s="58"/>
      <c r="L15" s="172" t="s">
        <v>425</v>
      </c>
      <c r="M15" s="172"/>
      <c r="N15" s="172"/>
      <c r="O15" s="44" t="e">
        <f>$D$26</f>
        <v>#DIV/0!</v>
      </c>
      <c r="P15" s="68">
        <f t="shared" si="0"/>
        <v>0.15</v>
      </c>
      <c r="Q15" s="44"/>
      <c r="R15" s="152"/>
      <c r="S15" s="155"/>
      <c r="T15" s="157"/>
    </row>
    <row r="16" spans="1:24" ht="13.9" customHeight="1" x14ac:dyDescent="0.25">
      <c r="A16" s="61">
        <v>3</v>
      </c>
      <c r="B16" s="139" t="s">
        <v>398</v>
      </c>
      <c r="C16" s="140"/>
      <c r="D16" s="44" t="b">
        <f>Асуулга!I19</f>
        <v>0</v>
      </c>
      <c r="E16" s="52">
        <v>0.25</v>
      </c>
      <c r="F16" s="137"/>
      <c r="G16" s="135"/>
      <c r="H16" s="168"/>
      <c r="I16" s="170"/>
      <c r="J16" s="58"/>
      <c r="L16" s="172" t="s">
        <v>426</v>
      </c>
      <c r="M16" s="172"/>
      <c r="N16" s="172"/>
      <c r="O16" s="44" t="e">
        <f>$D$27</f>
        <v>#DIV/0!</v>
      </c>
      <c r="P16" s="68">
        <f t="shared" si="0"/>
        <v>0.1</v>
      </c>
      <c r="Q16" s="44"/>
      <c r="R16" s="152"/>
      <c r="S16" s="155"/>
      <c r="T16" s="157"/>
      <c r="V16" s="62" t="s">
        <v>404</v>
      </c>
      <c r="W16" s="62" t="s">
        <v>405</v>
      </c>
    </row>
    <row r="17" spans="1:23" ht="13.9" customHeight="1" x14ac:dyDescent="0.25">
      <c r="A17" s="61">
        <v>4</v>
      </c>
      <c r="B17" s="139" t="s">
        <v>444</v>
      </c>
      <c r="C17" s="140"/>
      <c r="D17" s="44" t="b">
        <f>Асуулга!I20</f>
        <v>0</v>
      </c>
      <c r="E17" s="52">
        <v>0.25</v>
      </c>
      <c r="F17" s="138"/>
      <c r="G17" s="135"/>
      <c r="H17" s="168"/>
      <c r="I17" s="170"/>
      <c r="J17" s="58"/>
      <c r="L17" s="172" t="s">
        <v>427</v>
      </c>
      <c r="M17" s="172"/>
      <c r="N17" s="172"/>
      <c r="O17" s="44" t="e">
        <f>$D$28</f>
        <v>#DIV/0!</v>
      </c>
      <c r="P17" s="68">
        <f t="shared" si="0"/>
        <v>0.125</v>
      </c>
      <c r="Q17" s="44"/>
      <c r="R17" s="152"/>
      <c r="S17" s="155"/>
      <c r="T17" s="157"/>
      <c r="V17" s="46">
        <f>$O$6</f>
        <v>0</v>
      </c>
      <c r="W17" s="66">
        <f>$T$6</f>
        <v>0.4</v>
      </c>
    </row>
    <row r="18" spans="1:23" x14ac:dyDescent="0.25">
      <c r="A18" s="164" t="s">
        <v>420</v>
      </c>
      <c r="B18" s="164"/>
      <c r="C18" s="164"/>
      <c r="D18" s="59">
        <f>F19</f>
        <v>0</v>
      </c>
      <c r="E18" s="60">
        <v>0.3</v>
      </c>
      <c r="F18" s="79"/>
      <c r="G18" s="79"/>
      <c r="H18" s="168"/>
      <c r="I18" s="170"/>
      <c r="J18" s="58"/>
      <c r="L18" s="172" t="s">
        <v>428</v>
      </c>
      <c r="M18" s="172"/>
      <c r="N18" s="172"/>
      <c r="O18" s="44" t="e">
        <f>$D$29</f>
        <v>#DIV/0!</v>
      </c>
      <c r="P18" s="68">
        <f t="shared" si="0"/>
        <v>0.05</v>
      </c>
      <c r="Q18" s="44"/>
      <c r="R18" s="152"/>
      <c r="S18" s="155"/>
      <c r="T18" s="157"/>
      <c r="V18" s="46" t="e">
        <f>R7</f>
        <v>#DIV/0!</v>
      </c>
      <c r="W18" s="66">
        <f>$T$7</f>
        <v>0.6</v>
      </c>
    </row>
    <row r="19" spans="1:23" ht="13.9" customHeight="1" x14ac:dyDescent="0.25">
      <c r="A19" s="61">
        <v>1</v>
      </c>
      <c r="B19" s="91" t="s">
        <v>400</v>
      </c>
      <c r="C19" s="92"/>
      <c r="D19" s="44" t="b">
        <f>Асуулга!I22</f>
        <v>0</v>
      </c>
      <c r="E19" s="52">
        <v>0.5</v>
      </c>
      <c r="F19" s="136">
        <f>SUMPRODUCT(D19:D20,E19:E20)/SUM(E19:E20)</f>
        <v>0</v>
      </c>
      <c r="G19" s="135" t="b">
        <f>IF(F19&gt;=$W$11, "Very high", IF(F19&gt;=$W$10, "High", IF(F19&gt;=$W$9, "Medium", IF(F19&gt;=$W$8, "Low", IF(F19&gt;=$W$7, "Very low", FALSE)))))</f>
        <v>0</v>
      </c>
      <c r="H19" s="168"/>
      <c r="I19" s="170"/>
      <c r="J19" s="58"/>
      <c r="L19" s="172" t="s">
        <v>314</v>
      </c>
      <c r="M19" s="172"/>
      <c r="N19" s="172"/>
      <c r="O19" s="44" t="e">
        <f>$D$30</f>
        <v>#DIV/0!</v>
      </c>
      <c r="P19" s="68">
        <f t="shared" si="0"/>
        <v>0.125</v>
      </c>
      <c r="Q19" s="44"/>
      <c r="R19" s="152"/>
      <c r="S19" s="155"/>
      <c r="T19" s="157"/>
    </row>
    <row r="20" spans="1:23" ht="13.9" customHeight="1" x14ac:dyDescent="0.25">
      <c r="A20" s="61">
        <v>2</v>
      </c>
      <c r="B20" s="91" t="s">
        <v>401</v>
      </c>
      <c r="C20" s="92"/>
      <c r="D20" s="44" t="b">
        <f>Асуулга!I23</f>
        <v>0</v>
      </c>
      <c r="E20" s="78">
        <v>0.5</v>
      </c>
      <c r="F20" s="137"/>
      <c r="G20" s="136"/>
      <c r="H20" s="168"/>
      <c r="I20" s="170"/>
      <c r="J20" s="58"/>
      <c r="L20" s="175"/>
      <c r="M20" s="175"/>
      <c r="N20" s="175"/>
      <c r="O20" s="44"/>
      <c r="P20" s="44"/>
      <c r="Q20" s="44"/>
      <c r="R20" s="153"/>
      <c r="S20" s="155"/>
      <c r="T20" s="158"/>
    </row>
    <row r="21" spans="1:23" x14ac:dyDescent="0.25">
      <c r="A21" s="174" t="s">
        <v>421</v>
      </c>
      <c r="B21" s="174"/>
      <c r="C21" s="174"/>
      <c r="D21" s="69" t="b">
        <f>F22</f>
        <v>0</v>
      </c>
      <c r="E21" s="60">
        <v>0.1</v>
      </c>
      <c r="F21" s="79"/>
      <c r="G21" s="79"/>
      <c r="H21" s="168"/>
      <c r="I21" s="170"/>
      <c r="J21" s="58"/>
      <c r="L21" s="177" t="s">
        <v>429</v>
      </c>
      <c r="M21" s="177"/>
      <c r="N21" s="177"/>
      <c r="O21" s="177"/>
      <c r="P21" s="177"/>
      <c r="Q21" s="177"/>
      <c r="R21" s="177" t="e">
        <f>SUMPRODUCT(V17:V18,W17:W18)/SUM(W17:W18)</f>
        <v>#DIV/0!</v>
      </c>
      <c r="S21" s="177"/>
      <c r="T21" s="177"/>
    </row>
    <row r="22" spans="1:23" x14ac:dyDescent="0.25">
      <c r="A22" s="61">
        <v>1</v>
      </c>
      <c r="B22" s="91" t="s">
        <v>403</v>
      </c>
      <c r="C22" s="92"/>
      <c r="D22" s="44" t="b">
        <f>Асуулга!I25</f>
        <v>0</v>
      </c>
      <c r="E22" s="52">
        <v>1</v>
      </c>
      <c r="F22" s="76" t="b">
        <f>D22</f>
        <v>0</v>
      </c>
      <c r="G22" s="77"/>
      <c r="H22" s="168"/>
      <c r="I22" s="170"/>
      <c r="J22" s="58"/>
      <c r="L22" s="177"/>
      <c r="M22" s="177"/>
      <c r="N22" s="177"/>
      <c r="O22" s="177"/>
      <c r="P22" s="177"/>
      <c r="Q22" s="177"/>
      <c r="R22" s="177"/>
      <c r="S22" s="177"/>
      <c r="T22" s="177"/>
    </row>
    <row r="23" spans="1:23" x14ac:dyDescent="0.25">
      <c r="A23" s="123" t="s">
        <v>422</v>
      </c>
      <c r="B23" s="124"/>
      <c r="C23" s="124"/>
      <c r="D23" s="124"/>
      <c r="E23" s="125"/>
      <c r="F23" s="50"/>
      <c r="G23" s="50"/>
      <c r="H23" s="168"/>
      <c r="I23" s="169">
        <v>0.4</v>
      </c>
      <c r="J23" s="58"/>
      <c r="L23" s="177"/>
      <c r="M23" s="177"/>
      <c r="N23" s="177"/>
      <c r="O23" s="177"/>
      <c r="P23" s="177"/>
      <c r="Q23" s="177"/>
      <c r="R23" s="177"/>
      <c r="S23" s="177"/>
      <c r="T23" s="177"/>
    </row>
    <row r="24" spans="1:23" x14ac:dyDescent="0.25">
      <c r="A24" s="44"/>
      <c r="B24" s="176" t="s">
        <v>423</v>
      </c>
      <c r="C24" s="176"/>
      <c r="D24" s="46" t="e">
        <f>AVERAGE(Асуулга!I31:I46)</f>
        <v>#DIV/0!</v>
      </c>
      <c r="E24" s="52">
        <v>0.25</v>
      </c>
      <c r="F24" s="135" t="e">
        <f>SUMPRODUCT(D24:D30,E24:E30)/SUM(E24:E30)</f>
        <v>#DIV/0!</v>
      </c>
      <c r="G24" s="135" t="e">
        <f>IF(F24&gt;=$W$11, "Very high", IF(F24&gt;=$W$10, "High", IF(F24&gt;=$W$9, "Medium", IF(F24&gt;=$W$8, "Low", IF(F24&gt;=$W$7, "Very low", FALSE)))))</f>
        <v>#DIV/0!</v>
      </c>
      <c r="H24" s="168"/>
      <c r="I24" s="170"/>
      <c r="J24" s="58"/>
      <c r="L24" s="177"/>
      <c r="M24" s="177"/>
      <c r="N24" s="177"/>
      <c r="O24" s="177"/>
      <c r="P24" s="177"/>
      <c r="Q24" s="177"/>
      <c r="R24" s="177"/>
      <c r="S24" s="177"/>
      <c r="T24" s="177"/>
    </row>
    <row r="25" spans="1:23" ht="26.45" customHeight="1" x14ac:dyDescent="0.25">
      <c r="A25" s="44"/>
      <c r="B25" s="189" t="s">
        <v>424</v>
      </c>
      <c r="C25" s="189"/>
      <c r="D25" s="46" t="e">
        <f>AVERAGE(Асуулга!I48:I58)</f>
        <v>#DIV/0!</v>
      </c>
      <c r="E25" s="52">
        <v>0.25</v>
      </c>
      <c r="F25" s="135"/>
      <c r="G25" s="135"/>
      <c r="H25" s="168"/>
      <c r="I25" s="170"/>
      <c r="J25" s="58"/>
      <c r="L25" s="177"/>
      <c r="M25" s="177"/>
      <c r="N25" s="177"/>
      <c r="O25" s="177"/>
      <c r="P25" s="177"/>
      <c r="Q25" s="177"/>
      <c r="R25" s="177"/>
      <c r="S25" s="177"/>
      <c r="T25" s="177"/>
    </row>
    <row r="26" spans="1:23" x14ac:dyDescent="0.25">
      <c r="A26" s="44"/>
      <c r="B26" s="176" t="s">
        <v>425</v>
      </c>
      <c r="C26" s="176"/>
      <c r="D26" s="46" t="e">
        <f>AVERAGE(Асуулга!I60:I66)</f>
        <v>#DIV/0!</v>
      </c>
      <c r="E26" s="52">
        <v>0.15</v>
      </c>
      <c r="F26" s="135"/>
      <c r="G26" s="135"/>
      <c r="H26" s="168"/>
      <c r="I26" s="170"/>
      <c r="J26" s="58"/>
      <c r="L26" s="177"/>
      <c r="M26" s="177"/>
      <c r="N26" s="177"/>
      <c r="O26" s="177"/>
      <c r="P26" s="177"/>
      <c r="Q26" s="177"/>
      <c r="R26" s="177"/>
      <c r="S26" s="177"/>
      <c r="T26" s="177"/>
    </row>
    <row r="27" spans="1:23" ht="26.45" customHeight="1" x14ac:dyDescent="0.25">
      <c r="A27" s="44"/>
      <c r="B27" s="189" t="s">
        <v>426</v>
      </c>
      <c r="C27" s="189"/>
      <c r="D27" s="46" t="e">
        <f>AVERAGE(Асуулга!I68:I72)</f>
        <v>#DIV/0!</v>
      </c>
      <c r="E27" s="52">
        <v>0.1</v>
      </c>
      <c r="F27" s="135"/>
      <c r="G27" s="135"/>
      <c r="H27" s="168"/>
      <c r="I27" s="170"/>
      <c r="J27" s="58"/>
      <c r="L27" s="177"/>
      <c r="M27" s="177"/>
      <c r="N27" s="177"/>
      <c r="O27" s="177"/>
      <c r="P27" s="177"/>
      <c r="Q27" s="177"/>
      <c r="R27" s="177"/>
      <c r="S27" s="177"/>
      <c r="T27" s="177"/>
    </row>
    <row r="28" spans="1:23" x14ac:dyDescent="0.25">
      <c r="A28" s="44"/>
      <c r="B28" s="176" t="s">
        <v>427</v>
      </c>
      <c r="C28" s="176"/>
      <c r="D28" s="46" t="e">
        <f>AVERAGE(Асуулга!I74:I78)</f>
        <v>#DIV/0!</v>
      </c>
      <c r="E28" s="70">
        <v>0.125</v>
      </c>
      <c r="F28" s="135"/>
      <c r="G28" s="135"/>
      <c r="H28" s="168"/>
      <c r="I28" s="170"/>
      <c r="J28" s="58"/>
      <c r="L28" s="177" t="s">
        <v>430</v>
      </c>
      <c r="M28" s="177"/>
      <c r="N28" s="177"/>
      <c r="O28" s="177"/>
      <c r="P28" s="177"/>
      <c r="Q28" s="177"/>
      <c r="R28" s="177" t="e">
        <f>IF(R21&gt;=$W$11, "Very high", IF(R21&gt;=$W$10, "High", IF(R21&gt;=$W$9, "Medium", IF(R21&gt;=$W$8, "Low", IF(R21&gt;=$W$7, "Very low", FALSE)))))</f>
        <v>#DIV/0!</v>
      </c>
      <c r="S28" s="177"/>
      <c r="T28" s="177"/>
    </row>
    <row r="29" spans="1:23" x14ac:dyDescent="0.25">
      <c r="A29" s="44"/>
      <c r="B29" s="176" t="s">
        <v>428</v>
      </c>
      <c r="C29" s="176"/>
      <c r="D29" s="46" t="e">
        <f>AVERAGE(Асуулга!I80:I84)</f>
        <v>#DIV/0!</v>
      </c>
      <c r="E29" s="52">
        <v>0.05</v>
      </c>
      <c r="F29" s="135"/>
      <c r="G29" s="135"/>
      <c r="H29" s="168"/>
      <c r="I29" s="170"/>
      <c r="J29" s="58"/>
      <c r="L29" s="177"/>
      <c r="M29" s="177"/>
      <c r="N29" s="177"/>
      <c r="O29" s="177"/>
      <c r="P29" s="177"/>
      <c r="Q29" s="177"/>
      <c r="R29" s="177"/>
      <c r="S29" s="177"/>
      <c r="T29" s="177"/>
    </row>
    <row r="30" spans="1:23" x14ac:dyDescent="0.25">
      <c r="A30" s="44"/>
      <c r="B30" s="176" t="s">
        <v>314</v>
      </c>
      <c r="C30" s="176"/>
      <c r="D30" s="46" t="e">
        <f>AVERAGE(Асуулга!I86:I97)</f>
        <v>#DIV/0!</v>
      </c>
      <c r="E30" s="70">
        <v>0.125</v>
      </c>
      <c r="F30" s="135"/>
      <c r="G30" s="135"/>
      <c r="H30" s="168"/>
      <c r="I30" s="170"/>
      <c r="J30" s="58"/>
      <c r="L30" s="177"/>
      <c r="M30" s="177"/>
      <c r="N30" s="177"/>
      <c r="O30" s="177"/>
      <c r="P30" s="177"/>
      <c r="Q30" s="177"/>
      <c r="R30" s="177"/>
      <c r="S30" s="177"/>
      <c r="T30" s="177"/>
    </row>
    <row r="31" spans="1:23" x14ac:dyDescent="0.25">
      <c r="L31" s="177"/>
      <c r="M31" s="177"/>
      <c r="N31" s="177"/>
      <c r="O31" s="177"/>
      <c r="P31" s="177"/>
      <c r="Q31" s="177"/>
      <c r="R31" s="177"/>
      <c r="S31" s="177"/>
      <c r="T31" s="177"/>
    </row>
    <row r="32" spans="1:23" x14ac:dyDescent="0.25">
      <c r="L32" s="177"/>
      <c r="M32" s="177"/>
      <c r="N32" s="177"/>
      <c r="O32" s="177"/>
      <c r="P32" s="177"/>
      <c r="Q32" s="177"/>
      <c r="R32" s="177"/>
      <c r="S32" s="177"/>
      <c r="T32" s="177"/>
    </row>
  </sheetData>
  <mergeCells count="66">
    <mergeCell ref="R28:T32"/>
    <mergeCell ref="B9:C9"/>
    <mergeCell ref="B10:C10"/>
    <mergeCell ref="L10:N11"/>
    <mergeCell ref="O10:O11"/>
    <mergeCell ref="P10:P11"/>
    <mergeCell ref="R21:T27"/>
    <mergeCell ref="B25:C25"/>
    <mergeCell ref="B26:C26"/>
    <mergeCell ref="B27:C27"/>
    <mergeCell ref="B28:C28"/>
    <mergeCell ref="B29:C29"/>
    <mergeCell ref="B30:C30"/>
    <mergeCell ref="L18:N18"/>
    <mergeCell ref="L19:N19"/>
    <mergeCell ref="A23:E23"/>
    <mergeCell ref="I23:I30"/>
    <mergeCell ref="L20:N20"/>
    <mergeCell ref="B24:C24"/>
    <mergeCell ref="F24:F30"/>
    <mergeCell ref="G24:G30"/>
    <mergeCell ref="L21:Q27"/>
    <mergeCell ref="L28:Q32"/>
    <mergeCell ref="B22:C22"/>
    <mergeCell ref="L14:N14"/>
    <mergeCell ref="L15:N15"/>
    <mergeCell ref="A21:C21"/>
    <mergeCell ref="L16:N16"/>
    <mergeCell ref="B17:C17"/>
    <mergeCell ref="L17:N17"/>
    <mergeCell ref="B19:C19"/>
    <mergeCell ref="F19:F20"/>
    <mergeCell ref="G19:G20"/>
    <mergeCell ref="B20:C20"/>
    <mergeCell ref="L6:N6"/>
    <mergeCell ref="A18:C18"/>
    <mergeCell ref="L7:N7"/>
    <mergeCell ref="B11:C11"/>
    <mergeCell ref="A12:C12"/>
    <mergeCell ref="H12:H30"/>
    <mergeCell ref="I12:I22"/>
    <mergeCell ref="A13:C13"/>
    <mergeCell ref="B14:C14"/>
    <mergeCell ref="F14:F17"/>
    <mergeCell ref="G14:G17"/>
    <mergeCell ref="B15:C15"/>
    <mergeCell ref="B16:C16"/>
    <mergeCell ref="L12:N12"/>
    <mergeCell ref="L13:N13"/>
    <mergeCell ref="L9:N9"/>
    <mergeCell ref="V5:X5"/>
    <mergeCell ref="B7:C7"/>
    <mergeCell ref="F7:F11"/>
    <mergeCell ref="G7:G11"/>
    <mergeCell ref="B8:C8"/>
    <mergeCell ref="B5:C5"/>
    <mergeCell ref="F5:G5"/>
    <mergeCell ref="H5:I5"/>
    <mergeCell ref="A6:C6"/>
    <mergeCell ref="H6:I11"/>
    <mergeCell ref="L5:N5"/>
    <mergeCell ref="P5:Q5"/>
    <mergeCell ref="R7:R20"/>
    <mergeCell ref="S7:S20"/>
    <mergeCell ref="T7:T20"/>
    <mergeCell ref="L8:N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Асуулга</vt:lpstr>
      <vt:lpstr>Sheet2</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Ariunaa B</dc:creator>
  <cp:lastModifiedBy>Iveel</cp:lastModifiedBy>
  <cp:lastPrinted>2021-01-26T07:51:44Z</cp:lastPrinted>
  <dcterms:created xsi:type="dcterms:W3CDTF">2021-01-26T04:01:03Z</dcterms:created>
  <dcterms:modified xsi:type="dcterms:W3CDTF">2021-07-01T23:08:38Z</dcterms:modified>
</cp:coreProperties>
</file>