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ining\Desktop\хххх\"/>
    </mc:Choice>
  </mc:AlternateContent>
  <xr:revisionPtr revIDLastSave="0" documentId="8_{3677299A-8AD9-4828-9A6B-3F7876F03898}" xr6:coauthVersionLast="40" xr6:coauthVersionMax="40" xr10:uidLastSave="{00000000-0000-0000-0000-000000000000}"/>
  <workbookProtection workbookAlgorithmName="SHA-512" workbookHashValue="mpYgjev1/Bj/7ykMaghDGCKlCf5OiiTlj2Xk5mW3/3+m0nQ1fLiZ9Hc0RiOTVkyKTIBUpTLF+9IMzhHh+OI3+A==" workbookSaltValue="bMch23aeobS6wTKOAZHspA==" workbookSpinCount="100000" lockStructure="1"/>
  <bookViews>
    <workbookView xWindow="0" yWindow="0" windowWidth="24000" windowHeight="8925" xr2:uid="{00000000-000D-0000-FFFF-FFFF00000000}"/>
  </bookViews>
  <sheets>
    <sheet name="BS" sheetId="1" r:id="rId1"/>
    <sheet name="IS" sheetId="2" r:id="rId2"/>
    <sheet name="CA" sheetId="3" r:id="rId3"/>
    <sheet name="CS" sheetId="4" r:id="rId4"/>
    <sheet name="Solvency" sheetId="5" r:id="rId5"/>
  </sheets>
  <calcPr calcId="191029"/>
</workbook>
</file>

<file path=xl/calcChain.xml><?xml version="1.0" encoding="utf-8"?>
<calcChain xmlns="http://schemas.openxmlformats.org/spreadsheetml/2006/main">
  <c r="C7" i="5" l="1"/>
  <c r="C12" i="5" l="1"/>
  <c r="E12" i="3" l="1"/>
  <c r="D106" i="1" s="1"/>
  <c r="E20" i="3"/>
  <c r="E106" i="1" s="1"/>
  <c r="J13" i="3"/>
  <c r="B8" i="1"/>
  <c r="C55" i="4"/>
  <c r="B29" i="1"/>
  <c r="J4" i="3"/>
  <c r="B4" i="2"/>
  <c r="C47" i="2"/>
  <c r="B47" i="2"/>
  <c r="B50" i="2"/>
  <c r="B5" i="4"/>
  <c r="C20" i="2"/>
  <c r="C24" i="2"/>
  <c r="B24" i="2"/>
  <c r="B20" i="2"/>
  <c r="B115" i="1"/>
  <c r="E117" i="1" s="1"/>
  <c r="C115" i="1"/>
  <c r="C55" i="1"/>
  <c r="C54" i="1" s="1"/>
  <c r="B55" i="1"/>
  <c r="B54" i="1" s="1"/>
  <c r="C45" i="1"/>
  <c r="C44" i="1" s="1"/>
  <c r="C43" i="1" s="1"/>
  <c r="C6" i="5" s="1"/>
  <c r="B45" i="1"/>
  <c r="B44" i="1" s="1"/>
  <c r="C8" i="1"/>
  <c r="C11" i="1"/>
  <c r="B11" i="1"/>
  <c r="B14" i="2"/>
  <c r="B54" i="2"/>
  <c r="B61" i="2"/>
  <c r="I12" i="3"/>
  <c r="I20" i="3" s="1"/>
  <c r="E115" i="1" s="1"/>
  <c r="C4" i="2"/>
  <c r="C14" i="2"/>
  <c r="C50" i="2"/>
  <c r="C54" i="2"/>
  <c r="C61" i="2"/>
  <c r="H12" i="3"/>
  <c r="D114" i="1" s="1"/>
  <c r="H20" i="3"/>
  <c r="E114" i="1" s="1"/>
  <c r="C110" i="1"/>
  <c r="G12" i="3"/>
  <c r="D110" i="1" s="1"/>
  <c r="B110" i="1"/>
  <c r="C107" i="1"/>
  <c r="F12" i="3"/>
  <c r="F20" i="3" s="1"/>
  <c r="B107" i="1"/>
  <c r="B99" i="1" s="1"/>
  <c r="D12" i="3"/>
  <c r="D105" i="1" s="1"/>
  <c r="D20" i="3"/>
  <c r="E105" i="1" s="1"/>
  <c r="C12" i="3"/>
  <c r="D104" i="1" s="1"/>
  <c r="C41" i="4"/>
  <c r="C46" i="4"/>
  <c r="C52" i="4" s="1"/>
  <c r="C29" i="4"/>
  <c r="C34" i="4"/>
  <c r="C5" i="4"/>
  <c r="C15" i="4"/>
  <c r="B12" i="3"/>
  <c r="C100" i="1"/>
  <c r="B100" i="1"/>
  <c r="B41" i="4"/>
  <c r="B46" i="4"/>
  <c r="B29" i="4"/>
  <c r="B34" i="4"/>
  <c r="B15" i="4"/>
  <c r="J5" i="3"/>
  <c r="J6" i="3"/>
  <c r="J7" i="3"/>
  <c r="J8" i="3"/>
  <c r="J9" i="3"/>
  <c r="J10" i="3"/>
  <c r="J11" i="3"/>
  <c r="J14" i="3"/>
  <c r="J15" i="3"/>
  <c r="J16" i="3"/>
  <c r="J17" i="3"/>
  <c r="J18" i="3"/>
  <c r="J19" i="3"/>
  <c r="C72" i="2"/>
  <c r="B15" i="1"/>
  <c r="B18" i="1"/>
  <c r="B22" i="1"/>
  <c r="B37" i="1"/>
  <c r="B72" i="2"/>
  <c r="C15" i="1"/>
  <c r="C18" i="1"/>
  <c r="C22" i="1"/>
  <c r="C29" i="1"/>
  <c r="C37" i="1"/>
  <c r="B71" i="1"/>
  <c r="B75" i="1"/>
  <c r="B82" i="1"/>
  <c r="B92" i="1"/>
  <c r="B91" i="1" s="1"/>
  <c r="C71" i="1"/>
  <c r="C75" i="1"/>
  <c r="C82" i="1"/>
  <c r="C92" i="1"/>
  <c r="C91" i="1"/>
  <c r="C8" i="5" s="1"/>
  <c r="C20" i="3" l="1"/>
  <c r="E104" i="1" s="1"/>
  <c r="G20" i="3"/>
  <c r="E110" i="1" s="1"/>
  <c r="B19" i="2"/>
  <c r="B52" i="4"/>
  <c r="C7" i="1"/>
  <c r="C6" i="1" s="1"/>
  <c r="C5" i="1" s="1"/>
  <c r="B43" i="1"/>
  <c r="E107" i="1"/>
  <c r="C99" i="1"/>
  <c r="C5" i="5" s="1"/>
  <c r="C39" i="4"/>
  <c r="B39" i="4"/>
  <c r="C27" i="4"/>
  <c r="B27" i="4"/>
  <c r="J12" i="3"/>
  <c r="D99" i="1" s="1"/>
  <c r="D115" i="1"/>
  <c r="D107" i="1"/>
  <c r="D100" i="1"/>
  <c r="C70" i="1"/>
  <c r="C9" i="5" s="1"/>
  <c r="C10" i="5" s="1"/>
  <c r="B70" i="1"/>
  <c r="B69" i="1" s="1"/>
  <c r="B68" i="1" s="1"/>
  <c r="B7" i="1"/>
  <c r="C19" i="2"/>
  <c r="C11" i="5" s="1"/>
  <c r="C13" i="5" s="1"/>
  <c r="B67" i="2"/>
  <c r="B69" i="2" s="1"/>
  <c r="B71" i="2" s="1"/>
  <c r="D116" i="1" s="1"/>
  <c r="J20" i="3"/>
  <c r="B20" i="3"/>
  <c r="E100" i="1" s="1"/>
  <c r="C54" i="4" l="1"/>
  <c r="C56" i="4" s="1"/>
  <c r="B54" i="4"/>
  <c r="D7" i="1"/>
  <c r="E99" i="1"/>
  <c r="B6" i="1"/>
  <c r="B5" i="1" s="1"/>
  <c r="D68" i="1" s="1"/>
  <c r="C69" i="1"/>
  <c r="C68" i="1" s="1"/>
  <c r="E68" i="1" s="1"/>
  <c r="C14" i="5"/>
  <c r="C4" i="5"/>
  <c r="C15" i="5"/>
  <c r="C67" i="2"/>
  <c r="C69" i="2" s="1"/>
  <c r="C71" i="2" s="1"/>
  <c r="E116" i="1" s="1"/>
  <c r="B76" i="2"/>
  <c r="B77" i="2" s="1"/>
  <c r="C16" i="5" l="1"/>
  <c r="C76" i="2"/>
  <c r="C7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Munkhzorig A</author>
  </authors>
  <commentList>
    <comment ref="C7" authorId="0" shapeId="0" xr:uid="{00000000-0006-0000-0400-000001000000}">
      <text>
        <r>
          <rPr>
            <sz val="9"/>
            <color indexed="81"/>
            <rFont val="Tahoma"/>
            <family val="2"/>
          </rPr>
          <t>x гэсэн итгэлцүүрийн утга нь 1 байна</t>
        </r>
      </text>
    </comment>
    <comment ref="C10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y гэсэн итгэлцүүрийн утга нь 1 байна
</t>
        </r>
      </text>
    </comment>
    <comment ref="C13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z гэсэн итгэлцүүрийн утга нь 1 байна
</t>
        </r>
      </text>
    </comment>
  </commentList>
</comments>
</file>

<file path=xl/sharedStrings.xml><?xml version="1.0" encoding="utf-8"?>
<sst xmlns="http://schemas.openxmlformats.org/spreadsheetml/2006/main" count="323" uniqueCount="270">
  <si>
    <t xml:space="preserve"> </t>
  </si>
  <si>
    <t>Эргэлтийн хөрөнгө</t>
  </si>
  <si>
    <t>Дансны авлага</t>
  </si>
  <si>
    <t>Найдваргүй авлагын хасагдуулга</t>
  </si>
  <si>
    <t>Бусад авлага</t>
  </si>
  <si>
    <t>Бараа материал</t>
  </si>
  <si>
    <t>Урьдчилж төлсөн зардал/тооцоо</t>
  </si>
  <si>
    <t>Бусад</t>
  </si>
  <si>
    <t>Эргэлтийн бус хөрөнгө</t>
  </si>
  <si>
    <t>Бусад үндсэн хөрөнгө</t>
  </si>
  <si>
    <t>Дуусаагүй барилга</t>
  </si>
  <si>
    <t>Өр төлбөр</t>
  </si>
  <si>
    <t>Богино хугацаат өр төлбөр</t>
  </si>
  <si>
    <t>Дансны өглөг</t>
  </si>
  <si>
    <t>Цалингийн өглөг</t>
  </si>
  <si>
    <t>Ногдол ашгийн өглөг</t>
  </si>
  <si>
    <t>Урт хугацаат өр төлбөр</t>
  </si>
  <si>
    <t>Халаасны хувьцаа</t>
  </si>
  <si>
    <t>Нэмж төлөгдсөн капитал</t>
  </si>
  <si>
    <t>Хуримтлагдсан ашиг, алдагдал</t>
  </si>
  <si>
    <t>Тайлангийн үеийн</t>
  </si>
  <si>
    <t>Өмнөх үеийн</t>
  </si>
  <si>
    <t>Байгууллагын нэр:</t>
  </si>
  <si>
    <t>Тайлант үе:</t>
  </si>
  <si>
    <t>... -р сарын ...</t>
  </si>
  <si>
    <t>Үйл ажиллагааны орлого</t>
  </si>
  <si>
    <t>Ашиглалтын зардал</t>
  </si>
  <si>
    <t>Түрээсийн зардал</t>
  </si>
  <si>
    <t>Тээврийн зардал</t>
  </si>
  <si>
    <t>Зар сурталчилгааны зардал</t>
  </si>
  <si>
    <t>Шуудан холбооны зардал</t>
  </si>
  <si>
    <t>Найдваргүй авлагын зардал</t>
  </si>
  <si>
    <t>Бусад зардал</t>
  </si>
  <si>
    <t>Татвар төлөхийн өмнөх ашиг (алдагдал)</t>
  </si>
  <si>
    <t>Орлогын татварын зардал</t>
  </si>
  <si>
    <t>Татварын дараах ашиг (алдагдал)</t>
  </si>
  <si>
    <t>Тайлант үеийн цэвэр ашиг (алдагдал)</t>
  </si>
  <si>
    <t>Өмчийн өөрчлөлтийн тайлан</t>
  </si>
  <si>
    <t>Гадаад валютын хөрвүүлэлтийн нөөц</t>
  </si>
  <si>
    <t>Хуримтлагдсан ашиг</t>
  </si>
  <si>
    <t>Нийт дүн</t>
  </si>
  <si>
    <t>..... оны ..... -р сарын ...... -ний үлдэгдэл</t>
  </si>
  <si>
    <t>Залруулсан үлдэгдэл</t>
  </si>
  <si>
    <t>Мөнгөн гүйлгээний тайлан</t>
  </si>
  <si>
    <t>Даатгалын нөхвөрөөс хүлээн авсан мөнгө</t>
  </si>
  <si>
    <t>Хөрөнгө оруулалтын үйл ажиллагааны мөнгөн гүйлгээ</t>
  </si>
  <si>
    <t>Санхүүгийн үйл ажиллагааны мөнгөн гүйлгээ</t>
  </si>
  <si>
    <t>Төрөл бүрийн хандив</t>
  </si>
  <si>
    <t>[ОООО/СС/ӨӨ]</t>
  </si>
  <si>
    <t>"  "</t>
  </si>
  <si>
    <t>/төгрөг/</t>
  </si>
  <si>
    <t>Үзүүлэлт</t>
  </si>
  <si>
    <t>ХӨРӨНГӨ</t>
  </si>
  <si>
    <t>Мөнгө, түүнтэй адилтгах хөрөнгө</t>
  </si>
  <si>
    <t>Санхүүгийн хөрөнгө</t>
  </si>
  <si>
    <t>Бусад эргэлтийн хөрөнгө</t>
  </si>
  <si>
    <t>Борлуулах зорилгоор эзэмшиж буй эргэлтийн бус хөрөнгө (борлуулах бүлэг хөрөнгө)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</si>
  <si>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</si>
  <si>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</si>
  <si>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</si>
  <si>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Татварын өр</t>
  </si>
  <si>
    <t>Богино хугацаат зээл</t>
  </si>
  <si>
    <t>Урьдчилж орсон орлого</t>
  </si>
  <si>
    <t>Бусад богино хугацаат өр төлбөр</t>
  </si>
  <si>
    <t>Эздийн өмч</t>
  </si>
  <si>
    <t>Хөрөнгийн дахин үнэлгээний нэмэгдэл</t>
  </si>
  <si>
    <t>Эздийн өмчийн бусад хэсэг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</si>
  <si>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</si>
  <si>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</si>
  <si>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</si>
  <si>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</si>
  <si>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</si>
  <si>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</si>
  <si>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Үндсэн хөрөнгө данснаас хассаны олз (гарз)</t>
  </si>
  <si>
    <t>Биет бус хөрөнгө данснаас хассаны олз (гарз)</t>
  </si>
  <si>
    <t>Бусад дэлгэрэнгүй орлого</t>
  </si>
  <si>
    <t>Хөрөнгийн дахин үнэлгээний нэмэгдлийн зөрүү</t>
  </si>
  <si>
    <t>Орлогын нийт дүн</t>
  </si>
  <si>
    <t>Нэгж хувьцаанд ногдох суурь ашиг (алдагдал)</t>
  </si>
  <si>
    <t>Өмч</t>
  </si>
  <si>
    <t>Нягтлан бодох бүртгэлийн бодлогын өөрчлөлтийн нөлөө, алдааны залруулга</t>
  </si>
  <si>
    <t>Өмчид гарсан өөрчлөлт</t>
  </si>
  <si>
    <t>Дахин үнэлгээний нэмэгдлийн хэрэгжсэн дүн</t>
  </si>
  <si>
    <t xml:space="preserve"> Үзүүлэлт</t>
  </si>
  <si>
    <t>Касс дахь мөнгө</t>
  </si>
  <si>
    <t>Банкин дахь мөнгө</t>
  </si>
  <si>
    <t>Мөнгөтэй адилтгах хөрөнгө</t>
  </si>
  <si>
    <t xml:space="preserve">Татвар, НДШ-ийн авлага </t>
  </si>
  <si>
    <t>ААНОАТ-ын авлага</t>
  </si>
  <si>
    <t>НӨАТ-ын авлага</t>
  </si>
  <si>
    <t>Холбоотой талаас авах авлага</t>
  </si>
  <si>
    <t>Ажиллагчдаас авах авлага</t>
  </si>
  <si>
    <t>Ногдол ашгийн авлага</t>
  </si>
  <si>
    <t>Хүүний авлага</t>
  </si>
  <si>
    <t>Богино хугацаат авлагын бичиг</t>
  </si>
  <si>
    <t>Бусад талуудаас авах авлага</t>
  </si>
  <si>
    <t>Арилжааны үнэт цаас</t>
  </si>
  <si>
    <t>Зээл ба авлага гэж ангилсан үнэт цаас</t>
  </si>
  <si>
    <t>Хараат болон охин компанид оруулсан хөрөнгө оруулалт</t>
  </si>
  <si>
    <t>Дериватив</t>
  </si>
  <si>
    <t>Урьдчилж төлсөн зардал</t>
  </si>
  <si>
    <t>Урьдчилж төлсөн түрээс, даатгал</t>
  </si>
  <si>
    <t>Бэлтгэн нийлүүлэгчдэд төлсөн урьдчилгаа төлбөр</t>
  </si>
  <si>
    <t>Газрын сайжруулалт</t>
  </si>
  <si>
    <t>Барилга, байгууламж</t>
  </si>
  <si>
    <t>Машин, тоног төхөөрөмж</t>
  </si>
  <si>
    <t>Тээврийн хэрэгсэл</t>
  </si>
  <si>
    <t>Тавилга эд хогшил</t>
  </si>
  <si>
    <t>Комьпютер, бусад хэрэгсэл</t>
  </si>
  <si>
    <t xml:space="preserve">  </t>
  </si>
  <si>
    <t>Зохиогчийн эрх</t>
  </si>
  <si>
    <t>Патент</t>
  </si>
  <si>
    <t>Барааны тэмдэг</t>
  </si>
  <si>
    <t>Тусгай зөвшөөрөл</t>
  </si>
  <si>
    <t>Газар эзэмших эрх</t>
  </si>
  <si>
    <t>Бусад биет бус хөрөнгө</t>
  </si>
  <si>
    <t>Урт хугацаат хөрөнгө оруулалт</t>
  </si>
  <si>
    <t>Төлөгдөх хугацаандаа байгаа</t>
  </si>
  <si>
    <t>Хугацаа хэтэрсэн</t>
  </si>
  <si>
    <t>ААНОАТ өр</t>
  </si>
  <si>
    <t>НӨАТ-ын өр</t>
  </si>
  <si>
    <t>ХХОАТ-ын өр</t>
  </si>
  <si>
    <t>ОАТ-ын өр</t>
  </si>
  <si>
    <t>Бусад татварын өр</t>
  </si>
  <si>
    <t>НДШ-ийн өглөг</t>
  </si>
  <si>
    <t>Хүүний өглөг</t>
  </si>
  <si>
    <t>Нөөц (өр төлбөр)</t>
  </si>
  <si>
    <t>Борлуулах зорилгоор эзэмшиж буй эргэлтийн бус хөрөнгө (борлуулах бүлэг хөрөнгө)-нд хамаарах өр төлбөр</t>
  </si>
  <si>
    <t>Гадаадын байгууллагаас шууд авсан зээл</t>
  </si>
  <si>
    <t>Гадаадын байгууллагаас дамжуулан авсан зээл</t>
  </si>
  <si>
    <t>Дотоодын эх үүсвэрээс авсан зээл</t>
  </si>
  <si>
    <t>Хойшлогдсон татварын өр</t>
  </si>
  <si>
    <t>Бусад урт хугацаат өр төлбөр (гадаад, дотоодын зах зээлд гаргасан бонд, өрийн бичиг)</t>
  </si>
  <si>
    <t xml:space="preserve">Төрийн </t>
  </si>
  <si>
    <t>Хувийн</t>
  </si>
  <si>
    <t>Хувьцаат</t>
  </si>
  <si>
    <t>Үндсэн хөрөнгийн дахин үнэлгээний нэмэгдэл</t>
  </si>
  <si>
    <t>Биет бус хөрөнгийн дахин үнэлгээний нэмэгдэл</t>
  </si>
  <si>
    <t>Гадаад үйл ажиллагааны хөрвүүлэлтээс үүссэн зөрүү</t>
  </si>
  <si>
    <t>Бүртгэлийн валютыг толилуулгын валют руу хөрвүүлснээс үүссэн зөрүү</t>
  </si>
  <si>
    <t xml:space="preserve">Урт хугацаат зээл </t>
  </si>
  <si>
    <t>Андеррайтерийн үйл ажиллагааны орлого</t>
  </si>
  <si>
    <t>Үнэт цаасны арилжааны цэвэр орлого</t>
  </si>
  <si>
    <t>Үнэт цаасны үнэлгээний тэгшитгэлийн цэвэр орлого</t>
  </si>
  <si>
    <t>Өмнөх оны дүн</t>
  </si>
  <si>
    <t>Тайлант оны дүн</t>
  </si>
  <si>
    <t>Хувьцааны ногдол ашиг</t>
  </si>
  <si>
    <t>Хараат болон хамтарсан компаниас олсон ашиг</t>
  </si>
  <si>
    <t>Борлуулалт маркетингийн болон ерөнхий ба удирдлагын зардал</t>
  </si>
  <si>
    <t>Ажиллагчдын цалингийн зардал</t>
  </si>
  <si>
    <t>Албан татвар, төлбөр, хураамжийн зардал</t>
  </si>
  <si>
    <t>Томилолтын зардал</t>
  </si>
  <si>
    <t>Бичиг хэргийн зардал</t>
  </si>
  <si>
    <t>Мэргэжлийн үйлчилгээний зардал</t>
  </si>
  <si>
    <t>Сургалтын зардал</t>
  </si>
  <si>
    <t>Сонин сэтгүүл захиалгын зардал</t>
  </si>
  <si>
    <t>Даатгалын зардал</t>
  </si>
  <si>
    <t>Засварын зардал</t>
  </si>
  <si>
    <t>Элэгдэл, хорогдлын зардал</t>
  </si>
  <si>
    <t>Харуул хамгааллын зардал</t>
  </si>
  <si>
    <t>Цэвэрлэгээ үйлчилгээний зардал</t>
  </si>
  <si>
    <t>Шатахууны зардал</t>
  </si>
  <si>
    <t>Хүлээн авалтын зардал</t>
  </si>
  <si>
    <t>Алданги, торгуулийн зардал</t>
  </si>
  <si>
    <t>Хандивын зардал</t>
  </si>
  <si>
    <t>Мөнгөн хөрөнгийн үлдэгдэлд хийсэн ханшийн тэгшитгэлийн ханшийн зөрүү</t>
  </si>
  <si>
    <t>Эргэлтийн авлага, өр төлбөртэй холбоотой үүссэн ханшийн зөрүү</t>
  </si>
  <si>
    <t>Эргэлтийн бус авлага, өр төлбөртэй холбоотой үүссэн ханшийн зөрүү</t>
  </si>
  <si>
    <t>Валютын арилжаанаас үүссэн олз/гарз</t>
  </si>
  <si>
    <t>Бусад ашиг (алдагдал)</t>
  </si>
  <si>
    <t>Хөрөнгийн үнэ цэнийн бууралтын гарз</t>
  </si>
  <si>
    <t>ХОЗҮХХ-ийн бодит үнэ цэнийн өөрчлөлтийн олз (гарз)</t>
  </si>
  <si>
    <t>ХОЗҮХХ данснаас хассаны олз (гарз)</t>
  </si>
  <si>
    <t>Хөрөнгийн дахин үнэлгээний олз (гарз)</t>
  </si>
  <si>
    <t>Хөрөнгийн үнэ цэнийн бууралтын гарз (гарзын буцаалт)</t>
  </si>
  <si>
    <t>Зогсоосон үйл ажиллагааны татварын дараах ашиг (алдагдал)</t>
  </si>
  <si>
    <t>Гадаад валютын хөрвүүлэлтийн зөрүү</t>
  </si>
  <si>
    <t>Бусад олз (гарз)</t>
  </si>
  <si>
    <t>Нийт гаргасан хувьцааны тоо</t>
  </si>
  <si>
    <t>Зарласан ногдол ашиг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</si>
  <si>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</si>
  <si>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</si>
  <si>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</si>
  <si>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</si>
  <si>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Буцаан авсан албан татвар</t>
  </si>
  <si>
    <t>Татаас, санхүүжилтийн орлого</t>
  </si>
  <si>
    <t>Хөрөнгө оруулалт борлуулсны орлого</t>
  </si>
  <si>
    <t>Хүлээн авсан хүүний орлого</t>
  </si>
  <si>
    <t>Хүлээн авсан ногдол ашиг</t>
  </si>
  <si>
    <t>Бусад мөнгөн орлого</t>
  </si>
  <si>
    <t>Мөнгөн зарлагын дүн (-)</t>
  </si>
  <si>
    <t xml:space="preserve">Хөрөнгө оруулалт олж эзэмшихэд төлсөн </t>
  </si>
  <si>
    <t xml:space="preserve">Ажиллагчдад төлсөн </t>
  </si>
  <si>
    <t>Нийгмийн даатгалын байгууллагад төлсөн</t>
  </si>
  <si>
    <t>Бараа материал худалдан авахад төлсөн</t>
  </si>
  <si>
    <t xml:space="preserve">Ашиглалтын зардалд төлсөн </t>
  </si>
  <si>
    <t>Түлш шатахуун, тээврийн хөлс, сэлбэг хэрэгсэлд төлсөн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</si>
  <si>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</si>
  <si>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</si>
  <si>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</si>
  <si>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>Зохицуулалтын хөлс, шимтгэл, хураамжинд төлсөн</t>
  </si>
  <si>
    <t>Бусад мөнгөн зарлага</t>
  </si>
  <si>
    <t>Үндсэн үйл ажиллагааны цэвэр мөнгөн гүйлгээний дүн</t>
  </si>
  <si>
    <t>Үндсэн хөрөнгө борлуулсны орлого</t>
  </si>
  <si>
    <t>Биет бус хөрөнгө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</si>
  <si>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</si>
  <si>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</si>
  <si>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</si>
  <si>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</si>
  <si>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</si>
  <si>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>Бусдад олгосон зээл болон урьдчилгаа</t>
  </si>
  <si>
    <t>Хөрөнгө оруулалтын үйл ажиллагааны цэвэр мөнгөн гүйлгээний дүн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</si>
  <si>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</si>
  <si>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</si>
  <si>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</si>
  <si>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</si>
  <si>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</si>
  <si>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</si>
  <si>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</si>
  <si>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</si>
  <si>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</si>
  <si>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</si>
  <si>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</si>
  <si>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Борлуулахад бэлэн үнэт цаас</t>
  </si>
  <si>
    <t>Үндсэн хөрөнгө /цэврээр/</t>
  </si>
  <si>
    <t>Биет бус хөрөнгө /цэврээр/</t>
  </si>
  <si>
    <t xml:space="preserve">    Валютаар</t>
  </si>
  <si>
    <r>
      <t xml:space="preserve">   </t>
    </r>
    <r>
      <rPr>
        <i/>
        <sz val="10"/>
        <rFont val="Times New Roman"/>
        <family val="1"/>
      </rPr>
      <t xml:space="preserve"> Төгрөгөөр</t>
    </r>
  </si>
  <si>
    <t>Дансны авлага /цэврээр/</t>
  </si>
  <si>
    <t>Хуримтлагдсан элэгдэл (-)</t>
  </si>
  <si>
    <t>Брокерын үйл ажиллагааны орлого</t>
  </si>
  <si>
    <t>Дилерийн үйл ажиллагааны орлого</t>
  </si>
  <si>
    <t>Бусад үйл ажиллагааны орлого</t>
  </si>
  <si>
    <t>Сангууд</t>
  </si>
  <si>
    <t xml:space="preserve">    Гишүүнчлэлийн хураамж</t>
  </si>
  <si>
    <t xml:space="preserve">    Бусад</t>
  </si>
  <si>
    <t xml:space="preserve">    Зохицуулалтын үйлчилгээний хөлс</t>
  </si>
  <si>
    <t xml:space="preserve">    Удирдлагын цалингийн зардал</t>
  </si>
  <si>
    <t xml:space="preserve">    Бусад ажиллагчдын зардал</t>
  </si>
  <si>
    <t xml:space="preserve">    Арилжааны шимтгэл /МХБ/</t>
  </si>
  <si>
    <t xml:space="preserve">    Арилжааны шимтгэл /ҮЦТТТХТ/</t>
  </si>
  <si>
    <t>Аж ахуйн нэгжээс төлсөн НДШ, ЭМД-ын зардал</t>
  </si>
  <si>
    <t xml:space="preserve">    Зээлийн хүүгийн зардал</t>
  </si>
  <si>
    <t xml:space="preserve">   Бусад санхүүгийн зардал</t>
  </si>
  <si>
    <t>НДШ-ийн авлага</t>
  </si>
  <si>
    <t>Хөрөнгө оруулалтын зөвлөхийн үйл ажиллагааны орлого</t>
  </si>
  <si>
    <t>Хугацааны эцэс хүртэл эзэмших үнэт цаас</t>
  </si>
  <si>
    <t xml:space="preserve">  Үндсэн хөрөнгө </t>
  </si>
  <si>
    <t xml:space="preserve">  Биет бус хөрөнгө</t>
  </si>
  <si>
    <t>Комьпютерийн програм хангамж</t>
  </si>
  <si>
    <t>Гадаад валютын ханшийн зөрүүний олз (гарз)</t>
  </si>
  <si>
    <t>Санхүүгийн байдлын тайлан</t>
  </si>
  <si>
    <t>Орлогын дэлгэрэнгүй тайлан</t>
  </si>
  <si>
    <t>Гүйцэтгэх захирал</t>
  </si>
  <si>
    <t>Ерөнхий ня-бо</t>
  </si>
  <si>
    <t>Тайланг үнэн зөв гаргасан:</t>
  </si>
  <si>
    <t>/Нэр/</t>
  </si>
  <si>
    <t>“.............................” ХХК-ИЙН 20.. ОНЫ ... ХАГАС ЖИЛ/ЖИЛИЙН ЭЦСИЙН ТӨЛБӨРИЙН ЧАДВАРЫН ШАЛГУУР ҮЗҮҮЛЭЛТ</t>
  </si>
  <si>
    <t>Тооцсон дүн (төгрөг)</t>
  </si>
  <si>
    <t>Нийт хөрөнгө</t>
  </si>
  <si>
    <t>Өөрийн хөрөнгө</t>
  </si>
  <si>
    <t>Урт хугацаат хөрөнгө оруулалт * x</t>
  </si>
  <si>
    <t>(Урт хугацаат өр төлбөр + Богино хугацаат өр төлбөр) * y</t>
  </si>
  <si>
    <t>Үйл ажиллагааны зардал</t>
  </si>
  <si>
    <t>Элэгдлийн зардал</t>
  </si>
  <si>
    <t>(Үйл ажиллагааны зардал - Элэгдлийн зардал) * z</t>
  </si>
  <si>
    <t>Хөрөнгийн зохистой харьцаа /(2-3)/(4+7+10)x100%≥100%/</t>
  </si>
  <si>
    <t>Эргэлтийн хөрөнгө /андеррайтерийн компанийн хувьд/</t>
  </si>
  <si>
    <t>Эргэлтийн хөрөнгийн хөрөнгийн хувийн жин /12/1х100%/≥70%/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</si>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</sst>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1" fillId="0" borderId="1" xfId="0" applyFont="1" applyBorder="1"/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indent="10"/>
    </xf>
    <xf numFmtId="39" fontId="2" fillId="2" borderId="2" xfId="0" applyNumberFormat="1" applyFont="1" applyFill="1" applyBorder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2" fillId="0" borderId="2" xfId="0" applyFont="1" applyBorder="1" applyAlignment="1">
      <alignment horizontal="left" indent="3"/>
    </xf>
    <xf numFmtId="0" fontId="1" fillId="0" borderId="2" xfId="0" applyFont="1" applyBorder="1" applyAlignment="1">
      <alignment horizontal="left" indent="5"/>
    </xf>
    <xf numFmtId="0" fontId="1" fillId="0" borderId="2" xfId="0" applyFont="1" applyBorder="1" applyAlignment="1">
      <alignment horizontal="left" indent="3"/>
    </xf>
    <xf numFmtId="0" fontId="2" fillId="0" borderId="2" xfId="0" applyFont="1" applyBorder="1" applyAlignment="1">
      <alignment horizontal="left" indent="4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 wrapText="1" indent="3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 applyProtection="1">
      <alignment horizontal="center" vertical="center" wrapText="1"/>
      <protection locked="0"/>
    </xf>
    <xf numFmtId="39" fontId="2" fillId="2" borderId="2" xfId="0" applyNumberFormat="1" applyFont="1" applyFill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/>
    <xf numFmtId="4" fontId="2" fillId="2" borderId="2" xfId="0" applyNumberFormat="1" applyFont="1" applyFill="1" applyBorder="1" applyAlignment="1"/>
    <xf numFmtId="0" fontId="4" fillId="0" borderId="2" xfId="0" applyFont="1" applyBorder="1" applyAlignment="1"/>
    <xf numFmtId="0" fontId="5" fillId="4" borderId="2" xfId="0" applyFont="1" applyFill="1" applyBorder="1" applyAlignment="1"/>
    <xf numFmtId="0" fontId="5" fillId="0" borderId="2" xfId="0" applyFont="1" applyBorder="1"/>
    <xf numFmtId="4" fontId="4" fillId="0" borderId="0" xfId="0" applyNumberFormat="1" applyFont="1"/>
    <xf numFmtId="0" fontId="2" fillId="5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0" fontId="2" fillId="6" borderId="2" xfId="0" applyFont="1" applyFill="1" applyBorder="1" applyAlignment="1">
      <alignment horizontal="left" wrapText="1" indent="3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 indent="3"/>
    </xf>
    <xf numFmtId="0" fontId="2" fillId="0" borderId="2" xfId="0" applyFont="1" applyBorder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left" indent="2"/>
    </xf>
    <xf numFmtId="14" fontId="6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" fontId="0" fillId="0" borderId="6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zoomScaleNormal="100" workbookViewId="0">
      <selection activeCell="C115" sqref="C115"/>
    </sheetView>
  </sheetViews>
  <sheetFormatPr defaultColWidth="11.42578125" defaultRowHeight="12.75" x14ac:dyDescent="0.2"/>
  <cols>
    <col min="1" max="1" width="46.42578125" style="3" customWidth="1"/>
    <col min="2" max="2" width="18.42578125" style="3" customWidth="1"/>
    <col min="3" max="3" width="19.140625" style="3" customWidth="1"/>
    <col min="4" max="5" width="25.7109375" style="11" customWidth="1"/>
    <col min="6" max="16384" width="11.42578125" style="3"/>
  </cols>
  <sheetData>
    <row r="1" spans="1:5" x14ac:dyDescent="0.2">
      <c r="A1" s="4" t="s">
        <v>22</v>
      </c>
      <c r="B1" s="10" t="s">
        <v>49</v>
      </c>
    </row>
    <row r="2" spans="1:5" x14ac:dyDescent="0.2">
      <c r="A2" s="4" t="s">
        <v>23</v>
      </c>
      <c r="B2" s="10" t="s">
        <v>48</v>
      </c>
    </row>
    <row r="3" spans="1:5" x14ac:dyDescent="0.2">
      <c r="A3" s="41" t="s">
        <v>251</v>
      </c>
      <c r="B3" s="1"/>
      <c r="C3" s="22" t="s">
        <v>50</v>
      </c>
    </row>
    <row r="4" spans="1:5" x14ac:dyDescent="0.2">
      <c r="A4" s="12" t="s">
        <v>83</v>
      </c>
      <c r="B4" s="21" t="s">
        <v>24</v>
      </c>
      <c r="C4" s="21" t="s">
        <v>24</v>
      </c>
      <c r="E4" s="43"/>
    </row>
    <row r="5" spans="1:5" x14ac:dyDescent="0.2">
      <c r="A5" s="13" t="s">
        <v>52</v>
      </c>
      <c r="B5" s="14">
        <f>+B6+B43</f>
        <v>0</v>
      </c>
      <c r="C5" s="14">
        <f>+C6+C43</f>
        <v>0</v>
      </c>
    </row>
    <row r="6" spans="1:5" x14ac:dyDescent="0.2">
      <c r="A6" s="15" t="s">
        <v>1</v>
      </c>
      <c r="B6" s="14">
        <f>B7+B15+B18+B22+B29+B36+B37+B41+B42</f>
        <v>0</v>
      </c>
      <c r="C6" s="14">
        <f>C7+C15+C18+C22+C29+C36+C37+C41+C42</f>
        <v>0</v>
      </c>
      <c r="D6" s="43"/>
    </row>
    <row r="7" spans="1:5" x14ac:dyDescent="0.2">
      <c r="A7" s="16" t="s">
        <v>53</v>
      </c>
      <c r="B7" s="14">
        <f>B8+B11+B14</f>
        <v>0</v>
      </c>
      <c r="C7" s="14">
        <f>C8+C11+C14</f>
        <v>0</v>
      </c>
      <c r="D7" s="43" t="str">
        <f>IF((ROUND(C7,2)-ROUND(CS!C56,2))=0," ","C7 дүн нь Мөнгөн гүйлгээний тайлангийн C56 дүнтэй зөрж байна")</f>
        <v xml:space="preserve"> </v>
      </c>
    </row>
    <row r="8" spans="1:5" x14ac:dyDescent="0.2">
      <c r="A8" s="17" t="s">
        <v>84</v>
      </c>
      <c r="B8" s="14">
        <f>SUM(B9:B10)</f>
        <v>0</v>
      </c>
      <c r="C8" s="14">
        <f>SUM(C9:C10)</f>
        <v>0</v>
      </c>
      <c r="D8" s="43"/>
    </row>
    <row r="9" spans="1:5" ht="15" x14ac:dyDescent="0.25">
      <c r="A9" s="17" t="s">
        <v>227</v>
      </c>
      <c r="B9" s="54">
        <v>0</v>
      </c>
      <c r="C9" s="54">
        <v>0</v>
      </c>
    </row>
    <row r="10" spans="1:5" ht="15" x14ac:dyDescent="0.25">
      <c r="A10" s="36" t="s">
        <v>226</v>
      </c>
      <c r="B10" s="54">
        <v>0</v>
      </c>
      <c r="C10" s="54">
        <v>0</v>
      </c>
    </row>
    <row r="11" spans="1:5" x14ac:dyDescent="0.2">
      <c r="A11" s="17" t="s">
        <v>85</v>
      </c>
      <c r="B11" s="14">
        <f>SUM(B12:B13)</f>
        <v>0</v>
      </c>
      <c r="C11" s="14">
        <f>SUM(C12:C13)</f>
        <v>0</v>
      </c>
    </row>
    <row r="12" spans="1:5" ht="15" x14ac:dyDescent="0.25">
      <c r="A12" s="17" t="s">
        <v>227</v>
      </c>
      <c r="B12" s="54">
        <v>0</v>
      </c>
      <c r="C12" s="54">
        <v>0</v>
      </c>
    </row>
    <row r="13" spans="1:5" ht="15" x14ac:dyDescent="0.25">
      <c r="A13" s="36" t="s">
        <v>226</v>
      </c>
      <c r="B13" s="54">
        <v>0</v>
      </c>
      <c r="C13" s="54">
        <v>0</v>
      </c>
    </row>
    <row r="14" spans="1:5" ht="15" x14ac:dyDescent="0.25">
      <c r="A14" s="17" t="s">
        <v>86</v>
      </c>
      <c r="B14" s="54">
        <v>0</v>
      </c>
      <c r="C14" s="54">
        <v>0</v>
      </c>
    </row>
    <row r="15" spans="1:5" x14ac:dyDescent="0.2">
      <c r="A15" s="16" t="s">
        <v>228</v>
      </c>
      <c r="B15" s="14">
        <f>SUM(B16:B17)</f>
        <v>0</v>
      </c>
      <c r="C15" s="14">
        <f>SUM(C16:C17)</f>
        <v>0</v>
      </c>
    </row>
    <row r="16" spans="1:5" ht="15" x14ac:dyDescent="0.25">
      <c r="A16" s="17" t="s">
        <v>2</v>
      </c>
      <c r="B16" s="54">
        <v>0</v>
      </c>
      <c r="C16" s="54">
        <v>0</v>
      </c>
    </row>
    <row r="17" spans="1:3" ht="15" x14ac:dyDescent="0.25">
      <c r="A17" s="17" t="s">
        <v>3</v>
      </c>
      <c r="B17" s="54">
        <v>0</v>
      </c>
      <c r="C17" s="54">
        <v>0</v>
      </c>
    </row>
    <row r="18" spans="1:3" x14ac:dyDescent="0.2">
      <c r="A18" s="16" t="s">
        <v>87</v>
      </c>
      <c r="B18" s="14">
        <f>SUM(B19:B21)</f>
        <v>0</v>
      </c>
      <c r="C18" s="14">
        <f>SUM(C19:C21)</f>
        <v>0</v>
      </c>
    </row>
    <row r="19" spans="1:3" ht="15" x14ac:dyDescent="0.25">
      <c r="A19" s="17" t="s">
        <v>88</v>
      </c>
      <c r="B19" s="54">
        <v>0</v>
      </c>
      <c r="C19" s="54">
        <v>0</v>
      </c>
    </row>
    <row r="20" spans="1:3" ht="15" x14ac:dyDescent="0.25">
      <c r="A20" s="17" t="s">
        <v>89</v>
      </c>
      <c r="B20" s="54">
        <v>0</v>
      </c>
      <c r="C20" s="54">
        <v>0</v>
      </c>
    </row>
    <row r="21" spans="1:3" ht="15" x14ac:dyDescent="0.25">
      <c r="A21" s="17" t="s">
        <v>244</v>
      </c>
      <c r="B21" s="54">
        <v>0</v>
      </c>
      <c r="C21" s="54">
        <v>0</v>
      </c>
    </row>
    <row r="22" spans="1:3" x14ac:dyDescent="0.2">
      <c r="A22" s="16" t="s">
        <v>4</v>
      </c>
      <c r="B22" s="14">
        <f>SUM(B23:B28)</f>
        <v>0</v>
      </c>
      <c r="C22" s="14">
        <f>SUM(C23:C28)</f>
        <v>0</v>
      </c>
    </row>
    <row r="23" spans="1:3" ht="15" x14ac:dyDescent="0.25">
      <c r="A23" s="17" t="s">
        <v>90</v>
      </c>
      <c r="B23" s="54">
        <v>0</v>
      </c>
      <c r="C23" s="54">
        <v>0</v>
      </c>
    </row>
    <row r="24" spans="1:3" ht="15" x14ac:dyDescent="0.25">
      <c r="A24" s="17" t="s">
        <v>91</v>
      </c>
      <c r="B24" s="54">
        <v>0</v>
      </c>
      <c r="C24" s="54">
        <v>0</v>
      </c>
    </row>
    <row r="25" spans="1:3" ht="15" x14ac:dyDescent="0.25">
      <c r="A25" s="17" t="s">
        <v>92</v>
      </c>
      <c r="B25" s="54">
        <v>0</v>
      </c>
      <c r="C25" s="54">
        <v>0</v>
      </c>
    </row>
    <row r="26" spans="1:3" ht="15" x14ac:dyDescent="0.25">
      <c r="A26" s="17" t="s">
        <v>93</v>
      </c>
      <c r="B26" s="54">
        <v>0</v>
      </c>
      <c r="C26" s="54">
        <v>0</v>
      </c>
    </row>
    <row r="27" spans="1:3" ht="15" x14ac:dyDescent="0.25">
      <c r="A27" s="17" t="s">
        <v>94</v>
      </c>
      <c r="B27" s="54">
        <v>0</v>
      </c>
      <c r="C27" s="54">
        <v>0</v>
      </c>
    </row>
    <row r="28" spans="1:3" ht="15" x14ac:dyDescent="0.25">
      <c r="A28" s="17" t="s">
        <v>95</v>
      </c>
      <c r="B28" s="54">
        <v>0</v>
      </c>
      <c r="C28" s="54">
        <v>0</v>
      </c>
    </row>
    <row r="29" spans="1:3" x14ac:dyDescent="0.2">
      <c r="A29" s="16" t="s">
        <v>54</v>
      </c>
      <c r="B29" s="14">
        <f>SUM(B30:B35)</f>
        <v>0</v>
      </c>
      <c r="C29" s="14">
        <f>SUM(C30:C35)</f>
        <v>0</v>
      </c>
    </row>
    <row r="30" spans="1:3" ht="15" x14ac:dyDescent="0.25">
      <c r="A30" s="17" t="s">
        <v>96</v>
      </c>
      <c r="B30" s="54">
        <v>0</v>
      </c>
      <c r="C30" s="54">
        <v>0</v>
      </c>
    </row>
    <row r="31" spans="1:3" ht="15" x14ac:dyDescent="0.25">
      <c r="A31" s="17" t="s">
        <v>246</v>
      </c>
      <c r="B31" s="54">
        <v>0</v>
      </c>
      <c r="C31" s="54">
        <v>0</v>
      </c>
    </row>
    <row r="32" spans="1:3" ht="15" x14ac:dyDescent="0.25">
      <c r="A32" s="17" t="s">
        <v>97</v>
      </c>
      <c r="B32" s="54">
        <v>0</v>
      </c>
      <c r="C32" s="54">
        <v>0</v>
      </c>
    </row>
    <row r="33" spans="1:3" ht="15" x14ac:dyDescent="0.25">
      <c r="A33" s="35" t="s">
        <v>223</v>
      </c>
      <c r="B33" s="54">
        <v>0</v>
      </c>
      <c r="C33" s="54">
        <v>0</v>
      </c>
    </row>
    <row r="34" spans="1:3" ht="26.25" x14ac:dyDescent="0.25">
      <c r="A34" s="37" t="s">
        <v>98</v>
      </c>
      <c r="B34" s="54">
        <v>0</v>
      </c>
      <c r="C34" s="54">
        <v>0</v>
      </c>
    </row>
    <row r="35" spans="1:3" ht="15" x14ac:dyDescent="0.25">
      <c r="A35" s="17" t="s">
        <v>99</v>
      </c>
      <c r="B35" s="54">
        <v>0</v>
      </c>
      <c r="C35" s="54">
        <v>0</v>
      </c>
    </row>
    <row r="36" spans="1:3" ht="15" x14ac:dyDescent="0.25">
      <c r="A36" s="16" t="s">
        <v>5</v>
      </c>
      <c r="B36" s="54">
        <v>0</v>
      </c>
      <c r="C36" s="54">
        <v>0</v>
      </c>
    </row>
    <row r="37" spans="1:3" x14ac:dyDescent="0.2">
      <c r="A37" s="16" t="s">
        <v>6</v>
      </c>
      <c r="B37" s="14">
        <f>SUM(B38:B40)</f>
        <v>0</v>
      </c>
      <c r="C37" s="14">
        <f>SUM(C38:C40)</f>
        <v>0</v>
      </c>
    </row>
    <row r="38" spans="1:3" ht="15" x14ac:dyDescent="0.25">
      <c r="A38" s="23" t="s">
        <v>100</v>
      </c>
      <c r="B38" s="54">
        <v>0</v>
      </c>
      <c r="C38" s="54">
        <v>0</v>
      </c>
    </row>
    <row r="39" spans="1:3" ht="15" x14ac:dyDescent="0.25">
      <c r="A39" s="23" t="s">
        <v>101</v>
      </c>
      <c r="B39" s="54">
        <v>0</v>
      </c>
      <c r="C39" s="54">
        <v>0</v>
      </c>
    </row>
    <row r="40" spans="1:3" ht="15" x14ac:dyDescent="0.25">
      <c r="A40" s="23" t="s">
        <v>102</v>
      </c>
      <c r="B40" s="54">
        <v>0</v>
      </c>
      <c r="C40" s="54">
        <v>0</v>
      </c>
    </row>
    <row r="41" spans="1:3" ht="15" x14ac:dyDescent="0.25">
      <c r="A41" s="16" t="s">
        <v>55</v>
      </c>
      <c r="B41" s="54">
        <v>0</v>
      </c>
      <c r="C41" s="54">
        <v>0</v>
      </c>
    </row>
    <row r="42" spans="1:3" ht="26.25" x14ac:dyDescent="0.25">
      <c r="A42" s="24" t="s">
        <v>56</v>
      </c>
      <c r="B42" s="54">
        <v>0</v>
      </c>
      <c r="C42" s="54">
        <v>0</v>
      </c>
    </row>
    <row r="43" spans="1:3" x14ac:dyDescent="0.2">
      <c r="A43" s="15" t="s">
        <v>8</v>
      </c>
      <c r="B43" s="14">
        <f>B44+B54+B64+B65+B66+B67</f>
        <v>0</v>
      </c>
      <c r="C43" s="14">
        <f>SUM(C44+C54)</f>
        <v>0</v>
      </c>
    </row>
    <row r="44" spans="1:3" x14ac:dyDescent="0.2">
      <c r="A44" s="16" t="s">
        <v>224</v>
      </c>
      <c r="B44" s="14">
        <f>B45+B53</f>
        <v>0</v>
      </c>
      <c r="C44" s="14">
        <f>C45+C53</f>
        <v>0</v>
      </c>
    </row>
    <row r="45" spans="1:3" x14ac:dyDescent="0.2">
      <c r="A45" s="16" t="s">
        <v>247</v>
      </c>
      <c r="B45" s="14">
        <f>SUM(B46:B52)</f>
        <v>0</v>
      </c>
      <c r="C45" s="14">
        <f>SUM(C46:C52)</f>
        <v>0</v>
      </c>
    </row>
    <row r="46" spans="1:3" ht="15" x14ac:dyDescent="0.25">
      <c r="A46" s="17" t="s">
        <v>103</v>
      </c>
      <c r="B46" s="54">
        <v>0</v>
      </c>
      <c r="C46" s="54">
        <v>0</v>
      </c>
    </row>
    <row r="47" spans="1:3" ht="15" x14ac:dyDescent="0.25">
      <c r="A47" s="17" t="s">
        <v>104</v>
      </c>
      <c r="B47" s="54">
        <v>0</v>
      </c>
      <c r="C47" s="54">
        <v>0</v>
      </c>
    </row>
    <row r="48" spans="1:3" ht="15" x14ac:dyDescent="0.25">
      <c r="A48" s="17" t="s">
        <v>105</v>
      </c>
      <c r="B48" s="54">
        <v>0</v>
      </c>
      <c r="C48" s="54">
        <v>0</v>
      </c>
    </row>
    <row r="49" spans="1:5" ht="15" x14ac:dyDescent="0.25">
      <c r="A49" s="17" t="s">
        <v>106</v>
      </c>
      <c r="B49" s="54">
        <v>0</v>
      </c>
      <c r="C49" s="54">
        <v>0</v>
      </c>
    </row>
    <row r="50" spans="1:5" ht="15" x14ac:dyDescent="0.25">
      <c r="A50" s="17" t="s">
        <v>107</v>
      </c>
      <c r="B50" s="54">
        <v>0</v>
      </c>
      <c r="C50" s="54">
        <v>0</v>
      </c>
    </row>
    <row r="51" spans="1:5" ht="15" x14ac:dyDescent="0.25">
      <c r="A51" s="17" t="s">
        <v>108</v>
      </c>
      <c r="B51" s="54">
        <v>0</v>
      </c>
      <c r="C51" s="54">
        <v>0</v>
      </c>
    </row>
    <row r="52" spans="1:5" ht="15" x14ac:dyDescent="0.25">
      <c r="A52" s="17" t="s">
        <v>9</v>
      </c>
      <c r="B52" s="54">
        <v>0</v>
      </c>
      <c r="C52" s="54">
        <v>0</v>
      </c>
      <c r="E52" s="11" t="s">
        <v>109</v>
      </c>
    </row>
    <row r="53" spans="1:5" ht="15" x14ac:dyDescent="0.25">
      <c r="A53" s="36" t="s">
        <v>229</v>
      </c>
      <c r="B53" s="54">
        <v>0</v>
      </c>
      <c r="C53" s="54">
        <v>0</v>
      </c>
    </row>
    <row r="54" spans="1:5" x14ac:dyDescent="0.2">
      <c r="A54" s="16" t="s">
        <v>225</v>
      </c>
      <c r="B54" s="14">
        <f>B55+B63</f>
        <v>0</v>
      </c>
      <c r="C54" s="14">
        <f>C55+C63</f>
        <v>0</v>
      </c>
    </row>
    <row r="55" spans="1:5" x14ac:dyDescent="0.2">
      <c r="A55" s="16" t="s">
        <v>248</v>
      </c>
      <c r="B55" s="14">
        <f>SUM(B56:B62)</f>
        <v>0</v>
      </c>
      <c r="C55" s="14">
        <f>SUM(C56:C62)</f>
        <v>0</v>
      </c>
    </row>
    <row r="56" spans="1:5" ht="15" x14ac:dyDescent="0.25">
      <c r="A56" s="17" t="s">
        <v>110</v>
      </c>
      <c r="B56" s="54">
        <v>0</v>
      </c>
      <c r="C56" s="54">
        <v>0</v>
      </c>
    </row>
    <row r="57" spans="1:5" ht="15" x14ac:dyDescent="0.25">
      <c r="A57" s="17" t="s">
        <v>249</v>
      </c>
      <c r="B57" s="54">
        <v>0</v>
      </c>
      <c r="C57" s="54">
        <v>0</v>
      </c>
    </row>
    <row r="58" spans="1:5" ht="15" x14ac:dyDescent="0.25">
      <c r="A58" s="17" t="s">
        <v>111</v>
      </c>
      <c r="B58" s="54">
        <v>0</v>
      </c>
      <c r="C58" s="54">
        <v>0</v>
      </c>
    </row>
    <row r="59" spans="1:5" ht="15" x14ac:dyDescent="0.25">
      <c r="A59" s="17" t="s">
        <v>112</v>
      </c>
      <c r="B59" s="54">
        <v>0</v>
      </c>
      <c r="C59" s="54">
        <v>0</v>
      </c>
    </row>
    <row r="60" spans="1:5" ht="15" x14ac:dyDescent="0.25">
      <c r="A60" s="17" t="s">
        <v>113</v>
      </c>
      <c r="B60" s="54">
        <v>0</v>
      </c>
      <c r="C60" s="54">
        <v>0</v>
      </c>
    </row>
    <row r="61" spans="1:5" ht="15" x14ac:dyDescent="0.25">
      <c r="A61" s="17" t="s">
        <v>114</v>
      </c>
      <c r="B61" s="54">
        <v>0</v>
      </c>
      <c r="C61" s="54">
        <v>0</v>
      </c>
    </row>
    <row r="62" spans="1:5" ht="15" x14ac:dyDescent="0.25">
      <c r="A62" s="17" t="s">
        <v>115</v>
      </c>
      <c r="B62" s="54">
        <v>0</v>
      </c>
      <c r="C62" s="54">
        <v>0</v>
      </c>
    </row>
    <row r="63" spans="1:5" ht="15" x14ac:dyDescent="0.25">
      <c r="A63" s="36" t="s">
        <v>229</v>
      </c>
      <c r="B63" s="54">
        <v>0</v>
      </c>
      <c r="C63" s="54">
        <v>0</v>
      </c>
    </row>
    <row r="64" spans="1:5" ht="15" x14ac:dyDescent="0.25">
      <c r="A64" s="16" t="s">
        <v>10</v>
      </c>
      <c r="B64" s="54">
        <v>0</v>
      </c>
      <c r="C64" s="54">
        <v>0</v>
      </c>
    </row>
    <row r="65" spans="1:5" ht="15" x14ac:dyDescent="0.25">
      <c r="A65" s="16" t="s">
        <v>116</v>
      </c>
      <c r="B65" s="54">
        <v>0</v>
      </c>
      <c r="C65" s="54">
        <v>0</v>
      </c>
    </row>
    <row r="66" spans="1:5" ht="15" x14ac:dyDescent="0.25">
      <c r="A66" s="16" t="s">
        <v>57</v>
      </c>
      <c r="B66" s="54">
        <v>0</v>
      </c>
      <c r="C66" s="54">
        <v>0</v>
      </c>
    </row>
    <row r="67" spans="1:5" ht="15" x14ac:dyDescent="0.25">
      <c r="A67" s="16" t="s">
        <v>58</v>
      </c>
      <c r="B67" s="54">
        <v>0</v>
      </c>
      <c r="C67" s="54">
        <v>0</v>
      </c>
    </row>
    <row r="68" spans="1:5" x14ac:dyDescent="0.2">
      <c r="A68" s="18" t="s">
        <v>59</v>
      </c>
      <c r="B68" s="14">
        <f>B69+B99</f>
        <v>0</v>
      </c>
      <c r="C68" s="14">
        <f>C69+C99</f>
        <v>0</v>
      </c>
      <c r="D68" s="11" t="str">
        <f>IF((ROUND(B5,2)-ROUND(B68,2))=0,"  ","B5-н дүн нь B68-н дүнтэй зөрж байна")</f>
        <v xml:space="preserve">  </v>
      </c>
      <c r="E68" s="11" t="str">
        <f>IF((ROUND(C5,2)-ROUND(C68,2))=0,"  ","C5-н дүн нь C68-н дүнтэй зөрж байна")</f>
        <v xml:space="preserve">  </v>
      </c>
    </row>
    <row r="69" spans="1:5" x14ac:dyDescent="0.2">
      <c r="A69" s="15" t="s">
        <v>11</v>
      </c>
      <c r="B69" s="14">
        <f>B70+B91</f>
        <v>0</v>
      </c>
      <c r="C69" s="14">
        <f>C70+C91</f>
        <v>0</v>
      </c>
    </row>
    <row r="70" spans="1:5" x14ac:dyDescent="0.2">
      <c r="A70" s="16" t="s">
        <v>12</v>
      </c>
      <c r="B70" s="14">
        <f>B71+B74+B75+B81+B82+B85+B86+B87+B88+B89+B90</f>
        <v>0</v>
      </c>
      <c r="C70" s="14">
        <f>C71+C74+C75+C81+C82+C85+C86+C87+C88+C89+C90</f>
        <v>0</v>
      </c>
    </row>
    <row r="71" spans="1:5" x14ac:dyDescent="0.2">
      <c r="A71" s="16" t="s">
        <v>13</v>
      </c>
      <c r="B71" s="14">
        <f>SUM(B72:B73)</f>
        <v>0</v>
      </c>
      <c r="C71" s="14">
        <f>SUM(C72:C73)</f>
        <v>0</v>
      </c>
    </row>
    <row r="72" spans="1:5" ht="15" x14ac:dyDescent="0.25">
      <c r="A72" s="17" t="s">
        <v>117</v>
      </c>
      <c r="B72" s="54">
        <v>0</v>
      </c>
      <c r="C72" s="54">
        <v>0</v>
      </c>
    </row>
    <row r="73" spans="1:5" ht="15" x14ac:dyDescent="0.25">
      <c r="A73" s="17" t="s">
        <v>118</v>
      </c>
      <c r="B73" s="54">
        <v>0</v>
      </c>
      <c r="C73" s="54">
        <v>0</v>
      </c>
    </row>
    <row r="74" spans="1:5" ht="15" x14ac:dyDescent="0.25">
      <c r="A74" s="16" t="s">
        <v>14</v>
      </c>
      <c r="B74" s="54">
        <v>0</v>
      </c>
      <c r="C74" s="54">
        <v>0</v>
      </c>
    </row>
    <row r="75" spans="1:5" x14ac:dyDescent="0.2">
      <c r="A75" s="16" t="s">
        <v>60</v>
      </c>
      <c r="B75" s="14">
        <f>SUM(B76:B80)</f>
        <v>0</v>
      </c>
      <c r="C75" s="14">
        <f>SUM(C76:C80)</f>
        <v>0</v>
      </c>
    </row>
    <row r="76" spans="1:5" ht="15" x14ac:dyDescent="0.25">
      <c r="A76" s="17" t="s">
        <v>119</v>
      </c>
      <c r="B76" s="54">
        <v>0</v>
      </c>
      <c r="C76" s="54">
        <v>0</v>
      </c>
    </row>
    <row r="77" spans="1:5" ht="15" x14ac:dyDescent="0.25">
      <c r="A77" s="17" t="s">
        <v>120</v>
      </c>
      <c r="B77" s="54">
        <v>0</v>
      </c>
      <c r="C77" s="54">
        <v>0</v>
      </c>
    </row>
    <row r="78" spans="1:5" ht="15" x14ac:dyDescent="0.25">
      <c r="A78" s="17" t="s">
        <v>121</v>
      </c>
      <c r="B78" s="54">
        <v>0</v>
      </c>
      <c r="C78" s="54">
        <v>0</v>
      </c>
    </row>
    <row r="79" spans="1:5" ht="15" x14ac:dyDescent="0.25">
      <c r="A79" s="17" t="s">
        <v>122</v>
      </c>
      <c r="B79" s="54">
        <v>0</v>
      </c>
      <c r="C79" s="54">
        <v>0</v>
      </c>
    </row>
    <row r="80" spans="1:5" ht="15" x14ac:dyDescent="0.25">
      <c r="A80" s="17" t="s">
        <v>123</v>
      </c>
      <c r="B80" s="54">
        <v>0</v>
      </c>
      <c r="C80" s="54">
        <v>0</v>
      </c>
    </row>
    <row r="81" spans="1:3" ht="15" x14ac:dyDescent="0.25">
      <c r="A81" s="16" t="s">
        <v>124</v>
      </c>
      <c r="B81" s="54">
        <v>0</v>
      </c>
      <c r="C81" s="54">
        <v>0</v>
      </c>
    </row>
    <row r="82" spans="1:3" x14ac:dyDescent="0.2">
      <c r="A82" s="16" t="s">
        <v>61</v>
      </c>
      <c r="B82" s="14">
        <f>SUM(B83:B84)</f>
        <v>0</v>
      </c>
      <c r="C82" s="14">
        <f>SUM(C83:C84)</f>
        <v>0</v>
      </c>
    </row>
    <row r="83" spans="1:3" ht="15" x14ac:dyDescent="0.25">
      <c r="A83" s="17" t="s">
        <v>117</v>
      </c>
      <c r="B83" s="54">
        <v>0</v>
      </c>
      <c r="C83" s="54">
        <v>0</v>
      </c>
    </row>
    <row r="84" spans="1:3" ht="15" x14ac:dyDescent="0.25">
      <c r="A84" s="17" t="s">
        <v>118</v>
      </c>
      <c r="B84" s="54">
        <v>0</v>
      </c>
      <c r="C84" s="54">
        <v>0</v>
      </c>
    </row>
    <row r="85" spans="1:3" ht="15" x14ac:dyDescent="0.25">
      <c r="A85" s="16" t="s">
        <v>125</v>
      </c>
      <c r="B85" s="54">
        <v>0</v>
      </c>
      <c r="C85" s="54">
        <v>0</v>
      </c>
    </row>
    <row r="86" spans="1:3" ht="15" x14ac:dyDescent="0.25">
      <c r="A86" s="16" t="s">
        <v>15</v>
      </c>
      <c r="B86" s="54">
        <v>0</v>
      </c>
      <c r="C86" s="54">
        <v>0</v>
      </c>
    </row>
    <row r="87" spans="1:3" ht="15" x14ac:dyDescent="0.25">
      <c r="A87" s="16" t="s">
        <v>62</v>
      </c>
      <c r="B87" s="54">
        <v>0</v>
      </c>
      <c r="C87" s="54">
        <v>0</v>
      </c>
    </row>
    <row r="88" spans="1:3" ht="15" x14ac:dyDescent="0.25">
      <c r="A88" s="16" t="s">
        <v>126</v>
      </c>
      <c r="B88" s="54">
        <v>0</v>
      </c>
      <c r="C88" s="54">
        <v>0</v>
      </c>
    </row>
    <row r="89" spans="1:3" ht="15" x14ac:dyDescent="0.25">
      <c r="A89" s="16" t="s">
        <v>63</v>
      </c>
      <c r="B89" s="54">
        <v>0</v>
      </c>
      <c r="C89" s="54">
        <v>0</v>
      </c>
    </row>
    <row r="90" spans="1:3" ht="39" x14ac:dyDescent="0.25">
      <c r="A90" s="24" t="s">
        <v>127</v>
      </c>
      <c r="B90" s="54">
        <v>0</v>
      </c>
      <c r="C90" s="54">
        <v>0</v>
      </c>
    </row>
    <row r="91" spans="1:3" x14ac:dyDescent="0.2">
      <c r="A91" s="16" t="s">
        <v>16</v>
      </c>
      <c r="B91" s="14">
        <f>B92+B96+B97+B98</f>
        <v>0</v>
      </c>
      <c r="C91" s="14">
        <f>C92+C96+C97+C98</f>
        <v>0</v>
      </c>
    </row>
    <row r="92" spans="1:3" x14ac:dyDescent="0.2">
      <c r="A92" s="16" t="s">
        <v>140</v>
      </c>
      <c r="B92" s="14">
        <f>SUM(B93:B95)</f>
        <v>0</v>
      </c>
      <c r="C92" s="14">
        <f>SUM(C93:C95)</f>
        <v>0</v>
      </c>
    </row>
    <row r="93" spans="1:3" ht="15" x14ac:dyDescent="0.25">
      <c r="A93" s="17" t="s">
        <v>128</v>
      </c>
      <c r="B93" s="54">
        <v>0</v>
      </c>
      <c r="C93" s="54">
        <v>0</v>
      </c>
    </row>
    <row r="94" spans="1:3" ht="15" x14ac:dyDescent="0.25">
      <c r="A94" s="17" t="s">
        <v>129</v>
      </c>
      <c r="B94" s="54">
        <v>0</v>
      </c>
      <c r="C94" s="54">
        <v>0</v>
      </c>
    </row>
    <row r="95" spans="1:3" ht="15" x14ac:dyDescent="0.25">
      <c r="A95" s="17" t="s">
        <v>130</v>
      </c>
      <c r="B95" s="54">
        <v>0</v>
      </c>
      <c r="C95" s="54">
        <v>0</v>
      </c>
    </row>
    <row r="96" spans="1:3" ht="15" x14ac:dyDescent="0.25">
      <c r="A96" s="16" t="s">
        <v>126</v>
      </c>
      <c r="B96" s="54">
        <v>0</v>
      </c>
      <c r="C96" s="54">
        <v>0</v>
      </c>
    </row>
    <row r="97" spans="1:5" ht="15" x14ac:dyDescent="0.25">
      <c r="A97" s="16" t="s">
        <v>131</v>
      </c>
      <c r="B97" s="54">
        <v>0</v>
      </c>
      <c r="C97" s="54">
        <v>0</v>
      </c>
    </row>
    <row r="98" spans="1:5" ht="26.25" x14ac:dyDescent="0.25">
      <c r="A98" s="24" t="s">
        <v>132</v>
      </c>
      <c r="B98" s="54">
        <v>0</v>
      </c>
      <c r="C98" s="54">
        <v>0</v>
      </c>
    </row>
    <row r="99" spans="1:5" x14ac:dyDescent="0.2">
      <c r="A99" s="15" t="s">
        <v>64</v>
      </c>
      <c r="B99" s="14">
        <f>B100+B104+B105+B107+B110+B114+B115+B106</f>
        <v>0</v>
      </c>
      <c r="C99" s="14">
        <f>C100+C104+C105+C107+C110+C114+C115+C106</f>
        <v>0</v>
      </c>
      <c r="D99" s="11" t="str">
        <f>IF((ROUND(CA!J12,2)-ROUND(B99,2))=0," ","B99 дүн нь Өмчийн өөрчлөлтийн тайлангийн J12 дүнтэй зөрж байна")</f>
        <v xml:space="preserve"> </v>
      </c>
      <c r="E99" s="11" t="str">
        <f>IF((ROUND(CA!J20,2)-ROUND(C99,2))=0," ","C99 дүн нь Өмчийн өөрчлөлтийн тайлангийн J20 дүнтэй зөрж байна")</f>
        <v xml:space="preserve"> </v>
      </c>
    </row>
    <row r="100" spans="1:5" x14ac:dyDescent="0.2">
      <c r="A100" s="16" t="s">
        <v>79</v>
      </c>
      <c r="B100" s="14">
        <f>SUM(B101:B103)</f>
        <v>0</v>
      </c>
      <c r="C100" s="14">
        <f>SUM(C101:C103)</f>
        <v>0</v>
      </c>
      <c r="D100" s="11" t="str">
        <f>IF((ROUND(CA!B12,2)-ROUND(B100,2))=0," ","B100 дүн нь Өмчийн өөрчлөлтийн тайлангийн B12 дүнтэй зөрж байна")</f>
        <v xml:space="preserve"> </v>
      </c>
      <c r="E100" s="11" t="str">
        <f>IF((ROUND(CA!B20,2)-ROUND(C100,2))=0," ","C100 дүн нь Өмчийн өөрчлөлтийн тайлангийн B20 дүнтэй зөрж байна")</f>
        <v xml:space="preserve"> </v>
      </c>
    </row>
    <row r="101" spans="1:5" ht="15" x14ac:dyDescent="0.25">
      <c r="A101" s="17" t="s">
        <v>133</v>
      </c>
      <c r="B101" s="54">
        <v>0</v>
      </c>
      <c r="C101" s="54">
        <v>0</v>
      </c>
    </row>
    <row r="102" spans="1:5" ht="15" x14ac:dyDescent="0.25">
      <c r="A102" s="17" t="s">
        <v>134</v>
      </c>
      <c r="B102" s="54">
        <v>0</v>
      </c>
      <c r="C102" s="54">
        <v>0</v>
      </c>
    </row>
    <row r="103" spans="1:5" ht="15" x14ac:dyDescent="0.25">
      <c r="A103" s="17" t="s">
        <v>135</v>
      </c>
      <c r="B103" s="54">
        <v>0</v>
      </c>
      <c r="C103" s="54">
        <v>0</v>
      </c>
    </row>
    <row r="104" spans="1:5" ht="15" x14ac:dyDescent="0.25">
      <c r="A104" s="16" t="s">
        <v>17</v>
      </c>
      <c r="B104" s="54">
        <v>0</v>
      </c>
      <c r="C104" s="54">
        <v>0</v>
      </c>
      <c r="D104" s="11" t="str">
        <f>IF((ROUND(CA!C12,2)-ROUND(B104,2))=0," ","B104 дүн нь Өмчийн өөрчлөлтийн тайлангийн C12 дүнтэй зөрж байна")</f>
        <v xml:space="preserve"> </v>
      </c>
      <c r="E104" s="11" t="str">
        <f>IF((ROUND(CA!C20,2)-ROUND(C104,2))=0," ","C104 дүн нь Өмчийн өөрчлөлтийн тайлангийн C20 дүнтэй зөрж байна")</f>
        <v xml:space="preserve"> </v>
      </c>
    </row>
    <row r="105" spans="1:5" ht="15" x14ac:dyDescent="0.25">
      <c r="A105" s="16" t="s">
        <v>18</v>
      </c>
      <c r="B105" s="54">
        <v>0</v>
      </c>
      <c r="C105" s="54">
        <v>0</v>
      </c>
      <c r="D105" s="11" t="str">
        <f>IF((ROUND(CA!D12,2)-ROUND(B105,2))=0," ","B105 дүн нь Өмчийн өөрчлөлтийн тайлангийн D12 дүнтэй зөрж байна")</f>
        <v xml:space="preserve"> </v>
      </c>
      <c r="E105" s="11" t="str">
        <f>IF((ROUND(CA!D20,2)-ROUND(C105,2))=0," ","C105 дүн нь Өмчийн өөрчлөлтийн тайлангийн D20 дүнтэй зөрж байна")</f>
        <v xml:space="preserve"> </v>
      </c>
    </row>
    <row r="106" spans="1:5" ht="15" x14ac:dyDescent="0.25">
      <c r="A106" s="42" t="s">
        <v>233</v>
      </c>
      <c r="B106" s="54">
        <v>0</v>
      </c>
      <c r="C106" s="54">
        <v>0</v>
      </c>
      <c r="D106" s="11" t="str">
        <f>IF((ROUND(CA!E12,2)-ROUND(B106,2))=0," ","B106 дүн нь Өмчийн өөрчлөлтийн тайлангийн E12 дүнтэй зөрж байна")</f>
        <v xml:space="preserve"> </v>
      </c>
      <c r="E106" s="11" t="str">
        <f>IF((ROUND(CA!E20,2)-ROUND(C106,2))=0," ","C106 дүн нь Өмчийн өөрчлөлтийн тайлангийн E20 дүнтэй зөрж байна")</f>
        <v xml:space="preserve"> </v>
      </c>
    </row>
    <row r="107" spans="1:5" x14ac:dyDescent="0.2">
      <c r="A107" s="16" t="s">
        <v>65</v>
      </c>
      <c r="B107" s="14">
        <f>SUM(B108:B109)</f>
        <v>0</v>
      </c>
      <c r="C107" s="14">
        <f>SUM(C108:C109)</f>
        <v>0</v>
      </c>
      <c r="D107" s="11" t="str">
        <f>IF((ROUND(CA!F12,2)-ROUND(B107,2))=0," ","B107 дүн нь Өмчийн өөрчлөлтийн тайлангийн F12 дүнтэй зөрж байна")</f>
        <v xml:space="preserve"> </v>
      </c>
      <c r="E107" s="11" t="str">
        <f>IF((ROUND(CA!F20,2)-ROUND(C107,2))=0," ","C107 дүн нь Өмчийн өөрчлөлтийн тайлангийн F20 дүнтэй зөрж байна")</f>
        <v xml:space="preserve"> </v>
      </c>
    </row>
    <row r="108" spans="1:5" ht="15" x14ac:dyDescent="0.25">
      <c r="A108" s="17" t="s">
        <v>136</v>
      </c>
      <c r="B108" s="54">
        <v>0</v>
      </c>
      <c r="C108" s="54">
        <v>0</v>
      </c>
    </row>
    <row r="109" spans="1:5" ht="15" x14ac:dyDescent="0.25">
      <c r="A109" s="17" t="s">
        <v>137</v>
      </c>
      <c r="B109" s="54">
        <v>0</v>
      </c>
      <c r="C109" s="54">
        <v>0</v>
      </c>
    </row>
    <row r="110" spans="1:5" x14ac:dyDescent="0.2">
      <c r="A110" s="16" t="s">
        <v>38</v>
      </c>
      <c r="B110" s="14">
        <f>SUM(B111:B113)</f>
        <v>0</v>
      </c>
      <c r="C110" s="14">
        <f>SUM(C111:C113)</f>
        <v>0</v>
      </c>
      <c r="D110" s="11" t="str">
        <f>IF((ROUND(CA!G12,2)-ROUND(B110,2))=0," ","B110 дүн нь Өмчийн өөрчлөлтийн тайлангийн G12 дүнтэй зөрж байна")</f>
        <v xml:space="preserve"> </v>
      </c>
      <c r="E110" s="11" t="str">
        <f>IF((ROUND(CA!G20,2)-ROUND(C110,2))=0," ","C110 дүн нь Өмчийн өөрчлөлтийн тайлангийн G20 дүнтэй зөрж байна")</f>
        <v xml:space="preserve"> </v>
      </c>
    </row>
    <row r="111" spans="1:5" ht="26.25" x14ac:dyDescent="0.25">
      <c r="A111" s="23" t="s">
        <v>138</v>
      </c>
      <c r="B111" s="54">
        <v>0</v>
      </c>
      <c r="C111" s="54">
        <v>0</v>
      </c>
    </row>
    <row r="112" spans="1:5" ht="26.25" x14ac:dyDescent="0.25">
      <c r="A112" s="23" t="s">
        <v>139</v>
      </c>
      <c r="B112" s="54">
        <v>0</v>
      </c>
      <c r="C112" s="54">
        <v>0</v>
      </c>
    </row>
    <row r="113" spans="1:5" ht="15" x14ac:dyDescent="0.25">
      <c r="A113" s="17" t="s">
        <v>7</v>
      </c>
      <c r="B113" s="54">
        <v>0</v>
      </c>
      <c r="C113" s="54">
        <v>0</v>
      </c>
    </row>
    <row r="114" spans="1:5" ht="15" x14ac:dyDescent="0.25">
      <c r="A114" s="16" t="s">
        <v>66</v>
      </c>
      <c r="B114" s="54">
        <v>0</v>
      </c>
      <c r="C114" s="54">
        <v>0</v>
      </c>
      <c r="D114" s="11" t="str">
        <f>IF((ROUND(CA!H12,2)-ROUND(B114,2))=0," ","B114 дүн нь Өмчийн өөрчлөлтийн тайлангийн H12 дүнтэй зөрж байна")</f>
        <v xml:space="preserve"> </v>
      </c>
      <c r="E114" s="11" t="str">
        <f>IF((ROUND(CA!H20,2)-ROUND(C114,2))=0," ","C114 дүн нь Өмчийн өөрчлөлтийн тайлангийн H20 дүнтэй зөрж байна")</f>
        <v xml:space="preserve"> </v>
      </c>
    </row>
    <row r="115" spans="1:5" x14ac:dyDescent="0.2">
      <c r="A115" s="19" t="s">
        <v>19</v>
      </c>
      <c r="B115" s="14">
        <f>SUM(B116:B117)</f>
        <v>0</v>
      </c>
      <c r="C115" s="14">
        <f>SUM(C116:C117)</f>
        <v>0</v>
      </c>
      <c r="D115" s="11" t="str">
        <f>IF((ROUND(CA!I12,2)-ROUND(B115,2))=0," ","B115 дүн нь Өмчийн өөрчлөлтийн тайлангийн I12 дүнтэй зөрж байна")</f>
        <v xml:space="preserve"> </v>
      </c>
      <c r="E115" s="11" t="str">
        <f>IF((ROUND(CA!I20,2)-ROUND(C115,2))=0," ","C115 дүн нь Өмчийн өөрчлөлтийн тайлангийн I20 дүнтэй зөрж байна")</f>
        <v xml:space="preserve"> </v>
      </c>
    </row>
    <row r="116" spans="1:5" ht="15" x14ac:dyDescent="0.25">
      <c r="A116" s="20" t="s">
        <v>20</v>
      </c>
      <c r="B116" s="54">
        <v>0</v>
      </c>
      <c r="C116" s="54">
        <v>0</v>
      </c>
      <c r="D116" s="11" t="str">
        <f>IF((ROUND(B116,2)-ROUND(IS!B71,2))=0," ","B116 дүн нь Орлогын дэлгэрэнгүй тайлангийн B71 дүнтэй зөрж байна")</f>
        <v xml:space="preserve"> </v>
      </c>
      <c r="E116" s="11" t="str">
        <f>IF((ROUND(C116,2)-ROUND(IS!C71,2))=0," ","C116 дүн нь Орлогын дэлгэрэнгүй тайлангийн C71 дүнтэй зөрж байна")</f>
        <v xml:space="preserve"> </v>
      </c>
    </row>
    <row r="117" spans="1:5" ht="15" x14ac:dyDescent="0.25">
      <c r="A117" s="20" t="s">
        <v>21</v>
      </c>
      <c r="B117" s="54">
        <v>0</v>
      </c>
      <c r="C117" s="54">
        <v>0</v>
      </c>
      <c r="E117" s="11" t="str">
        <f>IF((ROUND(B115,2)-ROUND(C117,2))=0,"  ","B115 дүн нь C117 дүнтэй зөрж байна")</f>
        <v xml:space="preserve">  </v>
      </c>
    </row>
    <row r="119" spans="1:5" x14ac:dyDescent="0.2">
      <c r="B119" s="44" t="s">
        <v>255</v>
      </c>
    </row>
    <row r="120" spans="1:5" x14ac:dyDescent="0.2">
      <c r="A120" s="47" t="s">
        <v>253</v>
      </c>
      <c r="B120" s="46"/>
      <c r="C120" s="45" t="s">
        <v>256</v>
      </c>
    </row>
    <row r="121" spans="1:5" x14ac:dyDescent="0.2">
      <c r="C121" s="11"/>
    </row>
    <row r="122" spans="1:5" x14ac:dyDescent="0.2">
      <c r="A122" s="47" t="s">
        <v>254</v>
      </c>
      <c r="B122" s="47"/>
      <c r="C122" s="45" t="s">
        <v>256</v>
      </c>
    </row>
  </sheetData>
  <sheetProtection algorithmName="SHA-512" hashValue="BBq1poBaKGCBjdTnxQIz7M8WTRXmfXJ5NpGWXdwvsRQPgmif9auCl3zcM0sU57V2V7t1Czd+3HHaVOJzYlXs2g==" saltValue="yV0vmiuibmgzo33Qx7y+gw==" spinCount="100000" sheet="1" objects="1" scenarios="1"/>
  <dataValidations count="1">
    <dataValidation type="decimal" operator="notEqual" allowBlank="1" showErrorMessage="1" error="This is an invalid value!" sqref="B16:C17 B9:C10 B38:C42 B20:C21 B93:C98 B116:C117 B46:C53 B76:C81 B72:C73 B83:C90 B23:C28 B12:C14 B56:C67" xr:uid="{00000000-0002-0000-0000-000000000000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83"/>
  <sheetViews>
    <sheetView topLeftCell="A61" workbookViewId="0">
      <selection activeCell="B79" sqref="B79"/>
    </sheetView>
  </sheetViews>
  <sheetFormatPr defaultColWidth="11.42578125" defaultRowHeight="12.75" x14ac:dyDescent="0.2"/>
  <cols>
    <col min="1" max="1" width="57.140625" style="3" bestFit="1" customWidth="1"/>
    <col min="2" max="2" width="17.7109375" style="3" customWidth="1"/>
    <col min="3" max="3" width="18.42578125" style="3" customWidth="1"/>
    <col min="4" max="16384" width="11.42578125" style="3"/>
  </cols>
  <sheetData>
    <row r="2" spans="1:3" x14ac:dyDescent="0.2">
      <c r="A2" s="5" t="s">
        <v>252</v>
      </c>
    </row>
    <row r="3" spans="1:3" x14ac:dyDescent="0.2">
      <c r="A3" s="38" t="s">
        <v>51</v>
      </c>
      <c r="B3" s="21" t="s">
        <v>144</v>
      </c>
      <c r="C3" s="21" t="s">
        <v>145</v>
      </c>
    </row>
    <row r="4" spans="1:3" x14ac:dyDescent="0.2">
      <c r="A4" s="24" t="s">
        <v>25</v>
      </c>
      <c r="B4" s="26">
        <f>SUM(B5:B11)</f>
        <v>0</v>
      </c>
      <c r="C4" s="26">
        <f>SUM(C5:C11)</f>
        <v>0</v>
      </c>
    </row>
    <row r="5" spans="1:3" ht="15" x14ac:dyDescent="0.25">
      <c r="A5" s="23" t="s">
        <v>230</v>
      </c>
      <c r="B5" s="54">
        <v>0</v>
      </c>
      <c r="C5" s="54">
        <v>0</v>
      </c>
    </row>
    <row r="6" spans="1:3" ht="15" x14ac:dyDescent="0.25">
      <c r="A6" s="23" t="s">
        <v>231</v>
      </c>
      <c r="B6" s="54">
        <v>0</v>
      </c>
      <c r="C6" s="54">
        <v>0</v>
      </c>
    </row>
    <row r="7" spans="1:3" ht="15" x14ac:dyDescent="0.25">
      <c r="A7" s="23" t="s">
        <v>141</v>
      </c>
      <c r="B7" s="54">
        <v>0</v>
      </c>
      <c r="C7" s="54">
        <v>0</v>
      </c>
    </row>
    <row r="8" spans="1:3" ht="15" x14ac:dyDescent="0.25">
      <c r="A8" s="23" t="s">
        <v>245</v>
      </c>
      <c r="B8" s="54">
        <v>0</v>
      </c>
      <c r="C8" s="54">
        <v>0</v>
      </c>
    </row>
    <row r="9" spans="1:3" ht="15" x14ac:dyDescent="0.25">
      <c r="A9" s="23" t="s">
        <v>142</v>
      </c>
      <c r="B9" s="54">
        <v>0</v>
      </c>
      <c r="C9" s="54">
        <v>0</v>
      </c>
    </row>
    <row r="10" spans="1:3" ht="15" x14ac:dyDescent="0.25">
      <c r="A10" s="23" t="s">
        <v>232</v>
      </c>
      <c r="B10" s="54">
        <v>0</v>
      </c>
      <c r="C10" s="54">
        <v>0</v>
      </c>
    </row>
    <row r="11" spans="1:3" ht="15" x14ac:dyDescent="0.25">
      <c r="A11" s="23" t="s">
        <v>143</v>
      </c>
      <c r="B11" s="54">
        <v>0</v>
      </c>
      <c r="C11" s="54">
        <v>0</v>
      </c>
    </row>
    <row r="12" spans="1:3" ht="15" x14ac:dyDescent="0.25">
      <c r="A12" s="24" t="s">
        <v>67</v>
      </c>
      <c r="B12" s="54">
        <v>0</v>
      </c>
      <c r="C12" s="54">
        <v>0</v>
      </c>
    </row>
    <row r="13" spans="1:3" ht="15" x14ac:dyDescent="0.25">
      <c r="A13" s="24" t="s">
        <v>68</v>
      </c>
      <c r="B13" s="54">
        <v>0</v>
      </c>
      <c r="C13" s="54">
        <v>0</v>
      </c>
    </row>
    <row r="14" spans="1:3" x14ac:dyDescent="0.2">
      <c r="A14" s="24" t="s">
        <v>69</v>
      </c>
      <c r="B14" s="26">
        <f>SUM(B15:B16)</f>
        <v>0</v>
      </c>
      <c r="C14" s="26">
        <f>SUM(C15:C16)</f>
        <v>0</v>
      </c>
    </row>
    <row r="15" spans="1:3" ht="15" x14ac:dyDescent="0.25">
      <c r="A15" s="23" t="s">
        <v>146</v>
      </c>
      <c r="B15" s="54">
        <v>0</v>
      </c>
      <c r="C15" s="54">
        <v>0</v>
      </c>
    </row>
    <row r="16" spans="1:3" ht="15" x14ac:dyDescent="0.25">
      <c r="A16" s="23" t="s">
        <v>147</v>
      </c>
      <c r="B16" s="54">
        <v>0</v>
      </c>
      <c r="C16" s="54">
        <v>0</v>
      </c>
    </row>
    <row r="17" spans="1:3" ht="15" x14ac:dyDescent="0.25">
      <c r="A17" s="24" t="s">
        <v>70</v>
      </c>
      <c r="B17" s="54">
        <v>0</v>
      </c>
      <c r="C17" s="54">
        <v>0</v>
      </c>
    </row>
    <row r="18" spans="1:3" ht="15" x14ac:dyDescent="0.25">
      <c r="A18" s="24" t="s">
        <v>71</v>
      </c>
      <c r="B18" s="54">
        <v>0</v>
      </c>
      <c r="C18" s="54">
        <v>0</v>
      </c>
    </row>
    <row r="19" spans="1:3" x14ac:dyDescent="0.2">
      <c r="A19" s="16" t="s">
        <v>148</v>
      </c>
      <c r="B19" s="26">
        <f>SUM(B30:B46)+B20+B23+B24</f>
        <v>0</v>
      </c>
      <c r="C19" s="26">
        <f>SUM(C30:C46)+C20+C23+C24</f>
        <v>0</v>
      </c>
    </row>
    <row r="20" spans="1:3" x14ac:dyDescent="0.2">
      <c r="A20" s="23" t="s">
        <v>149</v>
      </c>
      <c r="B20" s="26">
        <f>SUM(B21:B22)</f>
        <v>0</v>
      </c>
      <c r="C20" s="26">
        <f>SUM(C21:C22)</f>
        <v>0</v>
      </c>
    </row>
    <row r="21" spans="1:3" ht="15" x14ac:dyDescent="0.25">
      <c r="A21" s="39" t="s">
        <v>237</v>
      </c>
      <c r="B21" s="54">
        <v>0</v>
      </c>
      <c r="C21" s="54">
        <v>0</v>
      </c>
    </row>
    <row r="22" spans="1:3" ht="15" x14ac:dyDescent="0.25">
      <c r="A22" s="39" t="s">
        <v>238</v>
      </c>
      <c r="B22" s="54">
        <v>0</v>
      </c>
      <c r="C22" s="54">
        <v>0</v>
      </c>
    </row>
    <row r="23" spans="1:3" ht="15" x14ac:dyDescent="0.25">
      <c r="A23" s="23" t="s">
        <v>241</v>
      </c>
      <c r="B23" s="54">
        <v>0</v>
      </c>
      <c r="C23" s="54">
        <v>0</v>
      </c>
    </row>
    <row r="24" spans="1:3" x14ac:dyDescent="0.2">
      <c r="A24" s="23" t="s">
        <v>150</v>
      </c>
      <c r="B24" s="26">
        <f>SUM(B25:B29)</f>
        <v>0</v>
      </c>
      <c r="C24" s="26">
        <f>SUM(C25:C29)</f>
        <v>0</v>
      </c>
    </row>
    <row r="25" spans="1:3" ht="15" x14ac:dyDescent="0.25">
      <c r="A25" s="39" t="s">
        <v>236</v>
      </c>
      <c r="B25" s="54">
        <v>0</v>
      </c>
      <c r="C25" s="54">
        <v>0</v>
      </c>
    </row>
    <row r="26" spans="1:3" ht="15" x14ac:dyDescent="0.25">
      <c r="A26" s="39" t="s">
        <v>234</v>
      </c>
      <c r="B26" s="54">
        <v>0</v>
      </c>
      <c r="C26" s="54">
        <v>0</v>
      </c>
    </row>
    <row r="27" spans="1:3" ht="15" x14ac:dyDescent="0.25">
      <c r="A27" s="39" t="s">
        <v>239</v>
      </c>
      <c r="B27" s="54">
        <v>0</v>
      </c>
      <c r="C27" s="54">
        <v>0</v>
      </c>
    </row>
    <row r="28" spans="1:3" ht="15" x14ac:dyDescent="0.25">
      <c r="A28" s="39" t="s">
        <v>240</v>
      </c>
      <c r="B28" s="54">
        <v>0</v>
      </c>
      <c r="C28" s="54">
        <v>0</v>
      </c>
    </row>
    <row r="29" spans="1:3" ht="15" x14ac:dyDescent="0.25">
      <c r="A29" s="39" t="s">
        <v>235</v>
      </c>
      <c r="B29" s="54">
        <v>0</v>
      </c>
      <c r="C29" s="54">
        <v>0</v>
      </c>
    </row>
    <row r="30" spans="1:3" ht="15" x14ac:dyDescent="0.25">
      <c r="A30" s="23" t="s">
        <v>151</v>
      </c>
      <c r="B30" s="54">
        <v>0</v>
      </c>
      <c r="C30" s="54">
        <v>0</v>
      </c>
    </row>
    <row r="31" spans="1:3" ht="15" x14ac:dyDescent="0.25">
      <c r="A31" s="23" t="s">
        <v>152</v>
      </c>
      <c r="B31" s="54">
        <v>0</v>
      </c>
      <c r="C31" s="54">
        <v>0</v>
      </c>
    </row>
    <row r="32" spans="1:3" ht="15" x14ac:dyDescent="0.25">
      <c r="A32" s="23" t="s">
        <v>30</v>
      </c>
      <c r="B32" s="54">
        <v>0</v>
      </c>
      <c r="C32" s="54">
        <v>0</v>
      </c>
    </row>
    <row r="33" spans="1:3" ht="15" x14ac:dyDescent="0.25">
      <c r="A33" s="23" t="s">
        <v>153</v>
      </c>
      <c r="B33" s="54">
        <v>0</v>
      </c>
      <c r="C33" s="54">
        <v>0</v>
      </c>
    </row>
    <row r="34" spans="1:3" ht="15" x14ac:dyDescent="0.25">
      <c r="A34" s="23" t="s">
        <v>154</v>
      </c>
      <c r="B34" s="54">
        <v>0</v>
      </c>
      <c r="C34" s="54">
        <v>0</v>
      </c>
    </row>
    <row r="35" spans="1:3" ht="15" x14ac:dyDescent="0.25">
      <c r="A35" s="23" t="s">
        <v>155</v>
      </c>
      <c r="B35" s="54">
        <v>0</v>
      </c>
      <c r="C35" s="54">
        <v>0</v>
      </c>
    </row>
    <row r="36" spans="1:3" ht="15" x14ac:dyDescent="0.25">
      <c r="A36" s="23" t="s">
        <v>156</v>
      </c>
      <c r="B36" s="54">
        <v>0</v>
      </c>
      <c r="C36" s="54">
        <v>0</v>
      </c>
    </row>
    <row r="37" spans="1:3" ht="15" x14ac:dyDescent="0.25">
      <c r="A37" s="23" t="s">
        <v>26</v>
      </c>
      <c r="B37" s="54">
        <v>0</v>
      </c>
      <c r="C37" s="54">
        <v>0</v>
      </c>
    </row>
    <row r="38" spans="1:3" ht="15" x14ac:dyDescent="0.25">
      <c r="A38" s="23" t="s">
        <v>157</v>
      </c>
      <c r="B38" s="54">
        <v>0</v>
      </c>
      <c r="C38" s="54">
        <v>0</v>
      </c>
    </row>
    <row r="39" spans="1:3" ht="15" x14ac:dyDescent="0.25">
      <c r="A39" s="23" t="s">
        <v>158</v>
      </c>
      <c r="B39" s="54">
        <v>0</v>
      </c>
      <c r="C39" s="54">
        <v>0</v>
      </c>
    </row>
    <row r="40" spans="1:3" ht="15" x14ac:dyDescent="0.25">
      <c r="A40" s="23" t="s">
        <v>27</v>
      </c>
      <c r="B40" s="54">
        <v>0</v>
      </c>
      <c r="C40" s="54">
        <v>0</v>
      </c>
    </row>
    <row r="41" spans="1:3" ht="15" x14ac:dyDescent="0.25">
      <c r="A41" s="23" t="s">
        <v>159</v>
      </c>
      <c r="B41" s="54">
        <v>0</v>
      </c>
      <c r="C41" s="54">
        <v>0</v>
      </c>
    </row>
    <row r="42" spans="1:3" ht="15" x14ac:dyDescent="0.25">
      <c r="A42" s="23" t="s">
        <v>160</v>
      </c>
      <c r="B42" s="54">
        <v>0</v>
      </c>
      <c r="C42" s="54">
        <v>0</v>
      </c>
    </row>
    <row r="43" spans="1:3" ht="15" x14ac:dyDescent="0.25">
      <c r="A43" s="23" t="s">
        <v>28</v>
      </c>
      <c r="B43" s="54">
        <v>0</v>
      </c>
      <c r="C43" s="54">
        <v>0</v>
      </c>
    </row>
    <row r="44" spans="1:3" ht="15" x14ac:dyDescent="0.25">
      <c r="A44" s="23" t="s">
        <v>161</v>
      </c>
      <c r="B44" s="54">
        <v>0</v>
      </c>
      <c r="C44" s="54">
        <v>0</v>
      </c>
    </row>
    <row r="45" spans="1:3" ht="15" x14ac:dyDescent="0.25">
      <c r="A45" s="23" t="s">
        <v>162</v>
      </c>
      <c r="B45" s="54">
        <v>0</v>
      </c>
      <c r="C45" s="54">
        <v>0</v>
      </c>
    </row>
    <row r="46" spans="1:3" ht="15" x14ac:dyDescent="0.25">
      <c r="A46" s="23" t="s">
        <v>29</v>
      </c>
      <c r="B46" s="54">
        <v>0</v>
      </c>
      <c r="C46" s="54">
        <v>0</v>
      </c>
    </row>
    <row r="47" spans="1:3" x14ac:dyDescent="0.2">
      <c r="A47" s="16" t="s">
        <v>72</v>
      </c>
      <c r="B47" s="26">
        <f>SUM(B48:B49)</f>
        <v>0</v>
      </c>
      <c r="C47" s="26">
        <f>SUM(C48:C49)</f>
        <v>0</v>
      </c>
    </row>
    <row r="48" spans="1:3" ht="15" x14ac:dyDescent="0.25">
      <c r="A48" s="40" t="s">
        <v>242</v>
      </c>
      <c r="B48" s="54">
        <v>0</v>
      </c>
      <c r="C48" s="54">
        <v>0</v>
      </c>
    </row>
    <row r="49" spans="1:3" ht="15" x14ac:dyDescent="0.25">
      <c r="A49" s="40" t="s">
        <v>243</v>
      </c>
      <c r="B49" s="54">
        <v>0</v>
      </c>
      <c r="C49" s="54">
        <v>0</v>
      </c>
    </row>
    <row r="50" spans="1:3" x14ac:dyDescent="0.2">
      <c r="A50" s="16" t="s">
        <v>32</v>
      </c>
      <c r="B50" s="26">
        <f>SUM(B51:B53)</f>
        <v>0</v>
      </c>
      <c r="C50" s="26">
        <f>SUM(C51:C53)</f>
        <v>0</v>
      </c>
    </row>
    <row r="51" spans="1:3" ht="15" x14ac:dyDescent="0.25">
      <c r="A51" s="23" t="s">
        <v>163</v>
      </c>
      <c r="B51" s="54">
        <v>0</v>
      </c>
      <c r="C51" s="54">
        <v>0</v>
      </c>
    </row>
    <row r="52" spans="1:3" ht="15" x14ac:dyDescent="0.25">
      <c r="A52" s="23" t="s">
        <v>164</v>
      </c>
      <c r="B52" s="54">
        <v>0</v>
      </c>
      <c r="C52" s="54">
        <v>0</v>
      </c>
    </row>
    <row r="53" spans="1:3" ht="15" x14ac:dyDescent="0.25">
      <c r="A53" s="23" t="s">
        <v>31</v>
      </c>
      <c r="B53" s="54">
        <v>0</v>
      </c>
      <c r="C53" s="54">
        <v>0</v>
      </c>
    </row>
    <row r="54" spans="1:3" x14ac:dyDescent="0.2">
      <c r="A54" s="16" t="s">
        <v>250</v>
      </c>
      <c r="B54" s="26">
        <f>SUM(B55:B58)</f>
        <v>0</v>
      </c>
      <c r="C54" s="26">
        <f>SUM(C55:C58)</f>
        <v>0</v>
      </c>
    </row>
    <row r="55" spans="1:3" ht="26.25" x14ac:dyDescent="0.25">
      <c r="A55" s="23" t="s">
        <v>165</v>
      </c>
      <c r="B55" s="54">
        <v>0</v>
      </c>
      <c r="C55" s="54">
        <v>0</v>
      </c>
    </row>
    <row r="56" spans="1:3" ht="26.25" x14ac:dyDescent="0.25">
      <c r="A56" s="23" t="s">
        <v>166</v>
      </c>
      <c r="B56" s="54">
        <v>0</v>
      </c>
      <c r="C56" s="54">
        <v>0</v>
      </c>
    </row>
    <row r="57" spans="1:3" ht="26.25" x14ac:dyDescent="0.25">
      <c r="A57" s="23" t="s">
        <v>167</v>
      </c>
      <c r="B57" s="54">
        <v>0</v>
      </c>
      <c r="C57" s="54">
        <v>0</v>
      </c>
    </row>
    <row r="58" spans="1:3" ht="15" x14ac:dyDescent="0.25">
      <c r="A58" s="23" t="s">
        <v>168</v>
      </c>
      <c r="B58" s="54">
        <v>0</v>
      </c>
      <c r="C58" s="54">
        <v>0</v>
      </c>
    </row>
    <row r="59" spans="1:3" ht="15" x14ac:dyDescent="0.25">
      <c r="A59" s="16" t="s">
        <v>73</v>
      </c>
      <c r="B59" s="54">
        <v>0</v>
      </c>
      <c r="C59" s="54">
        <v>0</v>
      </c>
    </row>
    <row r="60" spans="1:3" ht="15" x14ac:dyDescent="0.25">
      <c r="A60" s="16" t="s">
        <v>74</v>
      </c>
      <c r="B60" s="54">
        <v>0</v>
      </c>
      <c r="C60" s="54">
        <v>0</v>
      </c>
    </row>
    <row r="61" spans="1:3" x14ac:dyDescent="0.2">
      <c r="A61" s="16" t="s">
        <v>169</v>
      </c>
      <c r="B61" s="26">
        <f>SUM(B62:B66)</f>
        <v>0</v>
      </c>
      <c r="C61" s="26">
        <f>SUM(C62:C66)</f>
        <v>0</v>
      </c>
    </row>
    <row r="62" spans="1:3" ht="15" x14ac:dyDescent="0.25">
      <c r="A62" s="23" t="s">
        <v>170</v>
      </c>
      <c r="B62" s="54">
        <v>0</v>
      </c>
      <c r="C62" s="54">
        <v>0</v>
      </c>
    </row>
    <row r="63" spans="1:3" ht="15" x14ac:dyDescent="0.25">
      <c r="A63" s="23" t="s">
        <v>171</v>
      </c>
      <c r="B63" s="54">
        <v>0</v>
      </c>
      <c r="C63" s="54">
        <v>0</v>
      </c>
    </row>
    <row r="64" spans="1:3" ht="15" x14ac:dyDescent="0.25">
      <c r="A64" s="23" t="s">
        <v>172</v>
      </c>
      <c r="B64" s="54">
        <v>0</v>
      </c>
      <c r="C64" s="54">
        <v>0</v>
      </c>
    </row>
    <row r="65" spans="1:4" ht="15" x14ac:dyDescent="0.25">
      <c r="A65" s="23" t="s">
        <v>173</v>
      </c>
      <c r="B65" s="54">
        <v>0</v>
      </c>
      <c r="C65" s="54">
        <v>0</v>
      </c>
    </row>
    <row r="66" spans="1:4" ht="15" x14ac:dyDescent="0.25">
      <c r="A66" s="23" t="s">
        <v>174</v>
      </c>
      <c r="B66" s="54">
        <v>0</v>
      </c>
      <c r="C66" s="54">
        <v>0</v>
      </c>
    </row>
    <row r="67" spans="1:4" x14ac:dyDescent="0.2">
      <c r="A67" s="16" t="s">
        <v>33</v>
      </c>
      <c r="B67" s="26">
        <f>B4+B12+B13+B14+B17+B18-B19-B47-B50+B54+B59+B60+B61</f>
        <v>0</v>
      </c>
      <c r="C67" s="26">
        <f>C4+C12+C13+C14+C17+C18-C19-C47-C50+C54+C59+C60+C61</f>
        <v>0</v>
      </c>
    </row>
    <row r="68" spans="1:4" ht="15" x14ac:dyDescent="0.25">
      <c r="A68" s="23" t="s">
        <v>34</v>
      </c>
      <c r="B68" s="54">
        <v>0</v>
      </c>
      <c r="C68" s="54">
        <v>0</v>
      </c>
    </row>
    <row r="69" spans="1:4" x14ac:dyDescent="0.2">
      <c r="A69" s="16" t="s">
        <v>35</v>
      </c>
      <c r="B69" s="26">
        <f>+B67-B68</f>
        <v>0</v>
      </c>
      <c r="C69" s="26">
        <f>+C67-C68</f>
        <v>0</v>
      </c>
    </row>
    <row r="70" spans="1:4" ht="15" x14ac:dyDescent="0.25">
      <c r="A70" s="17" t="s">
        <v>175</v>
      </c>
      <c r="B70" s="54">
        <v>0</v>
      </c>
      <c r="C70" s="54">
        <v>0</v>
      </c>
    </row>
    <row r="71" spans="1:4" x14ac:dyDescent="0.2">
      <c r="A71" s="16" t="s">
        <v>36</v>
      </c>
      <c r="B71" s="26">
        <f>+B69+B70</f>
        <v>0</v>
      </c>
      <c r="C71" s="26">
        <f>+C69+C70</f>
        <v>0</v>
      </c>
    </row>
    <row r="72" spans="1:4" x14ac:dyDescent="0.2">
      <c r="A72" s="16" t="s">
        <v>75</v>
      </c>
      <c r="B72" s="26">
        <f>SUM(B73:B75)</f>
        <v>0</v>
      </c>
      <c r="C72" s="26">
        <f>SUM(C73:C75)</f>
        <v>0</v>
      </c>
    </row>
    <row r="73" spans="1:4" ht="15" x14ac:dyDescent="0.25">
      <c r="A73" s="23" t="s">
        <v>76</v>
      </c>
      <c r="B73" s="54">
        <v>0</v>
      </c>
      <c r="C73" s="54">
        <v>0</v>
      </c>
    </row>
    <row r="74" spans="1:4" ht="15" x14ac:dyDescent="0.25">
      <c r="A74" s="23" t="s">
        <v>176</v>
      </c>
      <c r="B74" s="54">
        <v>0</v>
      </c>
      <c r="C74" s="54">
        <v>0</v>
      </c>
    </row>
    <row r="75" spans="1:4" ht="15" x14ac:dyDescent="0.25">
      <c r="A75" s="23" t="s">
        <v>177</v>
      </c>
      <c r="B75" s="54">
        <v>0</v>
      </c>
      <c r="C75" s="54">
        <v>0</v>
      </c>
    </row>
    <row r="76" spans="1:4" x14ac:dyDescent="0.2">
      <c r="A76" s="16" t="s">
        <v>77</v>
      </c>
      <c r="B76" s="26">
        <f>+B71+B72</f>
        <v>0</v>
      </c>
      <c r="C76" s="26">
        <f>+C71+C72</f>
        <v>0</v>
      </c>
    </row>
    <row r="77" spans="1:4" x14ac:dyDescent="0.2">
      <c r="A77" s="16" t="s">
        <v>78</v>
      </c>
      <c r="B77" s="26" t="e">
        <f>+B76/B78</f>
        <v>#DIV/0!</v>
      </c>
      <c r="C77" s="26" t="e">
        <f>+C76/C78</f>
        <v>#DIV/0!</v>
      </c>
    </row>
    <row r="78" spans="1:4" ht="15" x14ac:dyDescent="0.25">
      <c r="A78" s="16" t="s">
        <v>178</v>
      </c>
      <c r="B78" s="54">
        <v>0</v>
      </c>
      <c r="C78" s="54">
        <v>0</v>
      </c>
    </row>
    <row r="80" spans="1:4" x14ac:dyDescent="0.2">
      <c r="B80" s="44" t="s">
        <v>255</v>
      </c>
      <c r="D80" s="11"/>
    </row>
    <row r="81" spans="1:3" x14ac:dyDescent="0.2">
      <c r="A81" s="47" t="s">
        <v>253</v>
      </c>
      <c r="B81" s="46"/>
      <c r="C81" s="45" t="s">
        <v>256</v>
      </c>
    </row>
    <row r="82" spans="1:3" x14ac:dyDescent="0.2">
      <c r="C82" s="11"/>
    </row>
    <row r="83" spans="1:3" x14ac:dyDescent="0.2">
      <c r="A83" s="47" t="s">
        <v>254</v>
      </c>
      <c r="B83" s="47"/>
      <c r="C83" s="45" t="s">
        <v>256</v>
      </c>
    </row>
  </sheetData>
  <sheetProtection password="CA9F" sheet="1"/>
  <dataValidations count="1">
    <dataValidation type="decimal" operator="notEqual" allowBlank="1" showErrorMessage="1" error="This is an invalid value!" sqref="B21:C23 B55:C60 B15:C18 B62:C71 B48:C49 B73:C77 B25:C46 B51:C53 B5:C13" xr:uid="{00000000-0002-0000-0100-000000000000}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  <ignoredErrors>
    <ignoredError sqref="B69:C69 B71:C71 C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5"/>
  <sheetViews>
    <sheetView topLeftCell="A13" workbookViewId="0">
      <selection activeCell="J15" sqref="J15"/>
    </sheetView>
  </sheetViews>
  <sheetFormatPr defaultColWidth="11.42578125" defaultRowHeight="12.75" x14ac:dyDescent="0.2"/>
  <cols>
    <col min="1" max="1" width="46.140625" style="3" customWidth="1"/>
    <col min="2" max="3" width="15.140625" style="3" customWidth="1"/>
    <col min="4" max="5" width="16" style="3" customWidth="1"/>
    <col min="6" max="6" width="15.7109375" style="3" customWidth="1"/>
    <col min="7" max="8" width="16.42578125" style="3" customWidth="1"/>
    <col min="9" max="9" width="15.42578125" style="3" customWidth="1"/>
    <col min="10" max="10" width="15.85546875" style="3" customWidth="1"/>
    <col min="11" max="16384" width="11.42578125" style="3"/>
  </cols>
  <sheetData>
    <row r="2" spans="1:10" x14ac:dyDescent="0.2">
      <c r="A2" s="5" t="s">
        <v>37</v>
      </c>
    </row>
    <row r="3" spans="1:10" ht="44.25" customHeight="1" x14ac:dyDescent="0.2">
      <c r="A3" s="2" t="s">
        <v>0</v>
      </c>
      <c r="B3" s="2" t="s">
        <v>79</v>
      </c>
      <c r="C3" s="2" t="s">
        <v>17</v>
      </c>
      <c r="D3" s="2" t="s">
        <v>18</v>
      </c>
      <c r="E3" s="2" t="s">
        <v>233</v>
      </c>
      <c r="F3" s="2" t="s">
        <v>65</v>
      </c>
      <c r="G3" s="2" t="s">
        <v>38</v>
      </c>
      <c r="H3" s="2" t="s">
        <v>66</v>
      </c>
      <c r="I3" s="2" t="s">
        <v>39</v>
      </c>
      <c r="J3" s="2" t="s">
        <v>40</v>
      </c>
    </row>
    <row r="4" spans="1:10" ht="15" x14ac:dyDescent="0.25">
      <c r="A4" s="7" t="s">
        <v>41</v>
      </c>
      <c r="B4" s="54">
        <v>0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8">
        <f>SUM(B4:I4)</f>
        <v>0</v>
      </c>
    </row>
    <row r="5" spans="1:10" ht="26.25" x14ac:dyDescent="0.25">
      <c r="A5" s="27" t="s">
        <v>80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8">
        <f t="shared" ref="J5:J10" si="0">SUM(B5:I5)</f>
        <v>0</v>
      </c>
    </row>
    <row r="6" spans="1:10" ht="15" x14ac:dyDescent="0.25">
      <c r="A6" s="7" t="s">
        <v>42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8">
        <f t="shared" si="0"/>
        <v>0</v>
      </c>
    </row>
    <row r="7" spans="1:10" ht="15" x14ac:dyDescent="0.25">
      <c r="A7" s="6" t="s">
        <v>36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 t="s">
        <v>269</v>
      </c>
      <c r="J7" s="8">
        <f t="shared" si="0"/>
        <v>0</v>
      </c>
    </row>
    <row r="8" spans="1:10" ht="15" x14ac:dyDescent="0.25">
      <c r="A8" s="6" t="s">
        <v>75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8">
        <f t="shared" si="0"/>
        <v>0</v>
      </c>
    </row>
    <row r="9" spans="1:10" ht="15" x14ac:dyDescent="0.25">
      <c r="A9" s="6" t="s">
        <v>81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8">
        <f t="shared" si="0"/>
        <v>0</v>
      </c>
    </row>
    <row r="10" spans="1:10" ht="15" x14ac:dyDescent="0.25">
      <c r="A10" s="6" t="s">
        <v>179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8">
        <f t="shared" si="0"/>
        <v>0</v>
      </c>
    </row>
    <row r="11" spans="1:10" ht="15" x14ac:dyDescent="0.25">
      <c r="A11" s="6" t="s">
        <v>82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8">
        <f>SUM(B11:I11)</f>
        <v>0</v>
      </c>
    </row>
    <row r="12" spans="1:10" x14ac:dyDescent="0.2">
      <c r="A12" s="7" t="s">
        <v>41</v>
      </c>
      <c r="B12" s="8">
        <f>SUM(B4:B11)</f>
        <v>0</v>
      </c>
      <c r="C12" s="8">
        <f t="shared" ref="C12:I12" si="1">SUM(C4:C11)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>SUM(J4:J11)</f>
        <v>0</v>
      </c>
    </row>
    <row r="13" spans="1:10" ht="26.25" x14ac:dyDescent="0.25">
      <c r="A13" s="27" t="s">
        <v>80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8">
        <f>SUM(B13:I13)</f>
        <v>0</v>
      </c>
    </row>
    <row r="14" spans="1:10" ht="15" x14ac:dyDescent="0.25">
      <c r="A14" s="7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9">
        <f t="shared" ref="J14:J19" si="2">SUM(B14:I14)</f>
        <v>0</v>
      </c>
    </row>
    <row r="15" spans="1:10" ht="15" x14ac:dyDescent="0.25">
      <c r="A15" s="6" t="s">
        <v>36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9">
        <f t="shared" si="2"/>
        <v>0</v>
      </c>
    </row>
    <row r="16" spans="1:10" ht="15" x14ac:dyDescent="0.25">
      <c r="A16" s="6" t="s">
        <v>75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9">
        <f t="shared" si="2"/>
        <v>0</v>
      </c>
    </row>
    <row r="17" spans="1:11" ht="15" x14ac:dyDescent="0.25">
      <c r="A17" s="6" t="s">
        <v>81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9">
        <f t="shared" si="2"/>
        <v>0</v>
      </c>
    </row>
    <row r="18" spans="1:11" ht="15" x14ac:dyDescent="0.25">
      <c r="A18" s="6" t="s">
        <v>179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9">
        <f t="shared" si="2"/>
        <v>0</v>
      </c>
    </row>
    <row r="19" spans="1:11" ht="15" x14ac:dyDescent="0.25">
      <c r="A19" s="6" t="s">
        <v>82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9">
        <f t="shared" si="2"/>
        <v>0</v>
      </c>
    </row>
    <row r="20" spans="1:11" x14ac:dyDescent="0.2">
      <c r="A20" s="7" t="s">
        <v>41</v>
      </c>
      <c r="B20" s="8">
        <f t="shared" ref="B20:I20" si="3">SUM(B12:B19)</f>
        <v>0</v>
      </c>
      <c r="C20" s="8">
        <f t="shared" si="3"/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>SUM(J12:J19)</f>
        <v>0</v>
      </c>
      <c r="K20" s="11"/>
    </row>
    <row r="22" spans="1:11" x14ac:dyDescent="0.2">
      <c r="B22" s="44" t="s">
        <v>255</v>
      </c>
      <c r="D22" s="11"/>
    </row>
    <row r="23" spans="1:11" x14ac:dyDescent="0.2">
      <c r="A23" s="55" t="s">
        <v>253</v>
      </c>
      <c r="B23" s="55"/>
      <c r="C23" s="55"/>
      <c r="D23" s="45" t="s">
        <v>256</v>
      </c>
    </row>
    <row r="24" spans="1:11" x14ac:dyDescent="0.2">
      <c r="D24" s="11"/>
    </row>
    <row r="25" spans="1:11" x14ac:dyDescent="0.2">
      <c r="A25" s="55" t="s">
        <v>254</v>
      </c>
      <c r="B25" s="55"/>
      <c r="C25" s="55"/>
      <c r="D25" s="45" t="s">
        <v>256</v>
      </c>
    </row>
  </sheetData>
  <sheetProtection password="CA9F" sheet="1"/>
  <mergeCells count="2">
    <mergeCell ref="A23:C23"/>
    <mergeCell ref="A25:C25"/>
  </mergeCells>
  <dataValidations count="1">
    <dataValidation type="decimal" operator="notEqual" allowBlank="1" showErrorMessage="1" error="This is an invalid value!" sqref="B4:I11" xr:uid="{00000000-0002-0000-0200-000000000000}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61"/>
  <sheetViews>
    <sheetView topLeftCell="A49" workbookViewId="0">
      <selection activeCell="C52" sqref="C52"/>
    </sheetView>
  </sheetViews>
  <sheetFormatPr defaultColWidth="11.42578125" defaultRowHeight="12.75" x14ac:dyDescent="0.2"/>
  <cols>
    <col min="1" max="1" width="56.7109375" style="3" customWidth="1"/>
    <col min="2" max="2" width="19" style="3" customWidth="1"/>
    <col min="3" max="3" width="19.5703125" style="3" customWidth="1"/>
    <col min="4" max="4" width="20.140625" style="3" customWidth="1"/>
    <col min="5" max="16384" width="11.42578125" style="3"/>
  </cols>
  <sheetData>
    <row r="2" spans="1:3" x14ac:dyDescent="0.2">
      <c r="A2" s="5" t="s">
        <v>43</v>
      </c>
      <c r="B2" s="5"/>
    </row>
    <row r="3" spans="1:3" x14ac:dyDescent="0.2">
      <c r="A3" s="28"/>
      <c r="B3" s="25" t="s">
        <v>144</v>
      </c>
      <c r="C3" s="21" t="s">
        <v>145</v>
      </c>
    </row>
    <row r="4" spans="1:3" x14ac:dyDescent="0.2">
      <c r="A4" s="56" t="s">
        <v>180</v>
      </c>
      <c r="B4" s="57"/>
      <c r="C4" s="58"/>
    </row>
    <row r="5" spans="1:3" x14ac:dyDescent="0.2">
      <c r="A5" s="29" t="s">
        <v>181</v>
      </c>
      <c r="B5" s="30">
        <f>SUM(B6:B14)</f>
        <v>0</v>
      </c>
      <c r="C5" s="30">
        <f>SUM(C6:C14)</f>
        <v>0</v>
      </c>
    </row>
    <row r="6" spans="1:3" ht="15" x14ac:dyDescent="0.25">
      <c r="A6" s="31" t="s">
        <v>182</v>
      </c>
      <c r="B6" s="54">
        <v>0</v>
      </c>
      <c r="C6" s="54">
        <v>0</v>
      </c>
    </row>
    <row r="7" spans="1:3" ht="15" x14ac:dyDescent="0.25">
      <c r="A7" s="31" t="s">
        <v>183</v>
      </c>
      <c r="B7" s="54">
        <v>0</v>
      </c>
      <c r="C7" s="54">
        <v>0</v>
      </c>
    </row>
    <row r="8" spans="1:3" ht="15" x14ac:dyDescent="0.25">
      <c r="A8" s="31" t="s">
        <v>44</v>
      </c>
      <c r="B8" s="54">
        <v>0</v>
      </c>
      <c r="C8" s="54">
        <v>0</v>
      </c>
    </row>
    <row r="9" spans="1:3" ht="15" x14ac:dyDescent="0.25">
      <c r="A9" s="31" t="s">
        <v>184</v>
      </c>
      <c r="B9" s="54">
        <v>0</v>
      </c>
      <c r="C9" s="54">
        <v>0</v>
      </c>
    </row>
    <row r="10" spans="1:3" ht="15" x14ac:dyDescent="0.25">
      <c r="A10" s="31" t="s">
        <v>185</v>
      </c>
      <c r="B10" s="54">
        <v>0</v>
      </c>
      <c r="C10" s="54">
        <v>0</v>
      </c>
    </row>
    <row r="11" spans="1:3" ht="15" x14ac:dyDescent="0.25">
      <c r="A11" s="31" t="s">
        <v>186</v>
      </c>
      <c r="B11" s="54">
        <v>0</v>
      </c>
      <c r="C11" s="54">
        <v>0</v>
      </c>
    </row>
    <row r="12" spans="1:3" ht="15" x14ac:dyDescent="0.25">
      <c r="A12" s="31" t="s">
        <v>187</v>
      </c>
      <c r="B12" s="54">
        <v>0</v>
      </c>
      <c r="C12" s="54">
        <v>0</v>
      </c>
    </row>
    <row r="13" spans="1:3" ht="15" x14ac:dyDescent="0.25">
      <c r="A13" s="31" t="s">
        <v>188</v>
      </c>
      <c r="B13" s="54">
        <v>0</v>
      </c>
      <c r="C13" s="54">
        <v>0</v>
      </c>
    </row>
    <row r="14" spans="1:3" ht="15" x14ac:dyDescent="0.25">
      <c r="A14" s="31" t="s">
        <v>189</v>
      </c>
      <c r="B14" s="54">
        <v>0</v>
      </c>
      <c r="C14" s="54">
        <v>0</v>
      </c>
    </row>
    <row r="15" spans="1:3" x14ac:dyDescent="0.2">
      <c r="A15" s="29" t="s">
        <v>190</v>
      </c>
      <c r="B15" s="30">
        <f>SUM(B16:B26)</f>
        <v>0</v>
      </c>
      <c r="C15" s="30">
        <f>SUM(C16:C26)</f>
        <v>0</v>
      </c>
    </row>
    <row r="16" spans="1:3" ht="15" x14ac:dyDescent="0.25">
      <c r="A16" s="31" t="s">
        <v>191</v>
      </c>
      <c r="B16" s="54">
        <v>0</v>
      </c>
      <c r="C16" s="54">
        <v>0</v>
      </c>
    </row>
    <row r="17" spans="1:3" ht="15" x14ac:dyDescent="0.25">
      <c r="A17" s="31" t="s">
        <v>192</v>
      </c>
      <c r="B17" s="54">
        <v>0</v>
      </c>
      <c r="C17" s="54">
        <v>0</v>
      </c>
    </row>
    <row r="18" spans="1:3" ht="15" x14ac:dyDescent="0.25">
      <c r="A18" s="31" t="s">
        <v>193</v>
      </c>
      <c r="B18" s="54">
        <v>0</v>
      </c>
      <c r="C18" s="54">
        <v>0</v>
      </c>
    </row>
    <row r="19" spans="1:3" ht="15" x14ac:dyDescent="0.25">
      <c r="A19" s="31" t="s">
        <v>194</v>
      </c>
      <c r="B19" s="54">
        <v>0</v>
      </c>
      <c r="C19" s="54">
        <v>0</v>
      </c>
    </row>
    <row r="20" spans="1:3" ht="15" x14ac:dyDescent="0.25">
      <c r="A20" s="31" t="s">
        <v>195</v>
      </c>
      <c r="B20" s="54">
        <v>0</v>
      </c>
      <c r="C20" s="54">
        <v>0</v>
      </c>
    </row>
    <row r="21" spans="1:3" ht="15" x14ac:dyDescent="0.25">
      <c r="A21" s="31" t="s">
        <v>196</v>
      </c>
      <c r="B21" s="54">
        <v>0</v>
      </c>
      <c r="C21" s="54">
        <v>0</v>
      </c>
    </row>
    <row r="22" spans="1:3" ht="15" x14ac:dyDescent="0.25">
      <c r="A22" s="31" t="s">
        <v>197</v>
      </c>
      <c r="B22" s="54">
        <v>0</v>
      </c>
      <c r="C22" s="54">
        <v>0</v>
      </c>
    </row>
    <row r="23" spans="1:3" ht="15" x14ac:dyDescent="0.25">
      <c r="A23" s="31" t="s">
        <v>198</v>
      </c>
      <c r="B23" s="54">
        <v>0</v>
      </c>
      <c r="C23" s="54">
        <v>0</v>
      </c>
    </row>
    <row r="24" spans="1:3" ht="15" x14ac:dyDescent="0.25">
      <c r="A24" s="31" t="s">
        <v>199</v>
      </c>
      <c r="B24" s="54">
        <v>0</v>
      </c>
      <c r="C24" s="54">
        <v>0</v>
      </c>
    </row>
    <row r="25" spans="1:3" ht="15" x14ac:dyDescent="0.25">
      <c r="A25" s="31" t="s">
        <v>200</v>
      </c>
      <c r="B25" s="54">
        <v>0</v>
      </c>
      <c r="C25" s="54">
        <v>0</v>
      </c>
    </row>
    <row r="26" spans="1:3" ht="15" x14ac:dyDescent="0.25">
      <c r="A26" s="31" t="s">
        <v>201</v>
      </c>
      <c r="B26" s="54">
        <v>0</v>
      </c>
      <c r="C26" s="54">
        <v>0</v>
      </c>
    </row>
    <row r="27" spans="1:3" x14ac:dyDescent="0.2">
      <c r="A27" s="29" t="s">
        <v>202</v>
      </c>
      <c r="B27" s="30">
        <f>+B5+B15</f>
        <v>0</v>
      </c>
      <c r="C27" s="30">
        <f>+C5+C15</f>
        <v>0</v>
      </c>
    </row>
    <row r="28" spans="1:3" x14ac:dyDescent="0.2">
      <c r="A28" s="56" t="s">
        <v>45</v>
      </c>
      <c r="B28" s="57"/>
      <c r="C28" s="58"/>
    </row>
    <row r="29" spans="1:3" x14ac:dyDescent="0.2">
      <c r="A29" s="29" t="s">
        <v>181</v>
      </c>
      <c r="B29" s="30">
        <f>SUM(B30:B33)</f>
        <v>0</v>
      </c>
      <c r="C29" s="30">
        <f>SUM(C30:C33)</f>
        <v>0</v>
      </c>
    </row>
    <row r="30" spans="1:3" ht="15" x14ac:dyDescent="0.25">
      <c r="A30" s="31" t="s">
        <v>203</v>
      </c>
      <c r="B30" s="54">
        <v>0</v>
      </c>
      <c r="C30" s="54">
        <v>0</v>
      </c>
    </row>
    <row r="31" spans="1:3" ht="15" x14ac:dyDescent="0.25">
      <c r="A31" s="31" t="s">
        <v>204</v>
      </c>
      <c r="B31" s="54">
        <v>0</v>
      </c>
      <c r="C31" s="54">
        <v>0</v>
      </c>
    </row>
    <row r="32" spans="1:3" ht="15" x14ac:dyDescent="0.25">
      <c r="A32" s="31" t="s">
        <v>205</v>
      </c>
      <c r="B32" s="54">
        <v>0</v>
      </c>
      <c r="C32" s="54">
        <v>0</v>
      </c>
    </row>
    <row r="33" spans="1:3" ht="15" x14ac:dyDescent="0.25">
      <c r="A33" s="31" t="s">
        <v>206</v>
      </c>
      <c r="B33" s="54">
        <v>0</v>
      </c>
      <c r="C33" s="54">
        <v>0</v>
      </c>
    </row>
    <row r="34" spans="1:3" x14ac:dyDescent="0.2">
      <c r="A34" s="29" t="s">
        <v>190</v>
      </c>
      <c r="B34" s="30">
        <f>SUM(B35:B38)</f>
        <v>0</v>
      </c>
      <c r="C34" s="30">
        <f>SUM(C35:C38)</f>
        <v>0</v>
      </c>
    </row>
    <row r="35" spans="1:3" ht="15" x14ac:dyDescent="0.25">
      <c r="A35" s="31" t="s">
        <v>207</v>
      </c>
      <c r="B35" s="54">
        <v>0</v>
      </c>
      <c r="C35" s="54">
        <v>0</v>
      </c>
    </row>
    <row r="36" spans="1:3" ht="15" x14ac:dyDescent="0.25">
      <c r="A36" s="31" t="s">
        <v>208</v>
      </c>
      <c r="B36" s="54">
        <v>0</v>
      </c>
      <c r="C36" s="54">
        <v>0</v>
      </c>
    </row>
    <row r="37" spans="1:3" ht="15" x14ac:dyDescent="0.25">
      <c r="A37" s="31" t="s">
        <v>209</v>
      </c>
      <c r="B37" s="54">
        <v>0</v>
      </c>
      <c r="C37" s="54">
        <v>0</v>
      </c>
    </row>
    <row r="38" spans="1:3" ht="15" x14ac:dyDescent="0.25">
      <c r="A38" s="31" t="s">
        <v>210</v>
      </c>
      <c r="B38" s="54">
        <v>0</v>
      </c>
      <c r="C38" s="54">
        <v>0</v>
      </c>
    </row>
    <row r="39" spans="1:3" x14ac:dyDescent="0.2">
      <c r="A39" s="29" t="s">
        <v>211</v>
      </c>
      <c r="B39" s="30">
        <f>+B29+B34</f>
        <v>0</v>
      </c>
      <c r="C39" s="30">
        <f>+C29+C34</f>
        <v>0</v>
      </c>
    </row>
    <row r="40" spans="1:3" x14ac:dyDescent="0.2">
      <c r="A40" s="56" t="s">
        <v>46</v>
      </c>
      <c r="B40" s="57"/>
      <c r="C40" s="58"/>
    </row>
    <row r="41" spans="1:3" x14ac:dyDescent="0.2">
      <c r="A41" s="29" t="s">
        <v>181</v>
      </c>
      <c r="B41" s="30">
        <f>SUM(B42:B45)</f>
        <v>0</v>
      </c>
      <c r="C41" s="30">
        <f>SUM(C42:C45)</f>
        <v>0</v>
      </c>
    </row>
    <row r="42" spans="1:3" ht="15" x14ac:dyDescent="0.25">
      <c r="A42" s="31" t="s">
        <v>212</v>
      </c>
      <c r="B42" s="54">
        <v>0</v>
      </c>
      <c r="C42" s="54">
        <v>0</v>
      </c>
    </row>
    <row r="43" spans="1:3" ht="15" x14ac:dyDescent="0.25">
      <c r="A43" s="31" t="s">
        <v>213</v>
      </c>
      <c r="B43" s="54">
        <v>0</v>
      </c>
      <c r="C43" s="54">
        <v>0</v>
      </c>
    </row>
    <row r="44" spans="1:3" ht="15" x14ac:dyDescent="0.25">
      <c r="A44" s="31" t="s">
        <v>47</v>
      </c>
      <c r="B44" s="54">
        <v>0</v>
      </c>
      <c r="C44" s="54">
        <v>0</v>
      </c>
    </row>
    <row r="45" spans="1:3" ht="15" x14ac:dyDescent="0.25">
      <c r="A45" s="31" t="s">
        <v>189</v>
      </c>
      <c r="B45" s="54">
        <v>0</v>
      </c>
      <c r="C45" s="54">
        <v>0</v>
      </c>
    </row>
    <row r="46" spans="1:3" x14ac:dyDescent="0.2">
      <c r="A46" s="29" t="s">
        <v>190</v>
      </c>
      <c r="B46" s="30">
        <f>SUM(B47:B51)</f>
        <v>0</v>
      </c>
      <c r="C46" s="30">
        <f>SUM(C47:C51)</f>
        <v>0</v>
      </c>
    </row>
    <row r="47" spans="1:3" ht="15" x14ac:dyDescent="0.25">
      <c r="A47" s="31" t="s">
        <v>214</v>
      </c>
      <c r="B47" s="54">
        <v>0</v>
      </c>
      <c r="C47" s="54">
        <v>0</v>
      </c>
    </row>
    <row r="48" spans="1:3" ht="15" x14ac:dyDescent="0.25">
      <c r="A48" s="31" t="s">
        <v>215</v>
      </c>
      <c r="B48" s="54">
        <v>0</v>
      </c>
      <c r="C48" s="54">
        <v>0</v>
      </c>
    </row>
    <row r="49" spans="1:4" ht="15" x14ac:dyDescent="0.25">
      <c r="A49" s="31" t="s">
        <v>216</v>
      </c>
      <c r="B49" s="54">
        <v>0</v>
      </c>
      <c r="C49" s="54">
        <v>0</v>
      </c>
    </row>
    <row r="50" spans="1:4" ht="15" x14ac:dyDescent="0.25">
      <c r="A50" s="31" t="s">
        <v>217</v>
      </c>
      <c r="B50" s="54">
        <v>0</v>
      </c>
      <c r="C50" s="54">
        <v>0</v>
      </c>
    </row>
    <row r="51" spans="1:4" ht="15" x14ac:dyDescent="0.25">
      <c r="A51" s="31" t="s">
        <v>201</v>
      </c>
      <c r="B51" s="54">
        <v>0</v>
      </c>
      <c r="C51" s="54">
        <v>0</v>
      </c>
    </row>
    <row r="52" spans="1:4" x14ac:dyDescent="0.2">
      <c r="A52" s="32" t="s">
        <v>218</v>
      </c>
      <c r="B52" s="30">
        <f>+B41+B46</f>
        <v>0</v>
      </c>
      <c r="C52" s="30">
        <f>+C41+C46</f>
        <v>0</v>
      </c>
    </row>
    <row r="53" spans="1:4" ht="15" x14ac:dyDescent="0.25">
      <c r="A53" s="32" t="s">
        <v>219</v>
      </c>
      <c r="B53" s="54">
        <v>0</v>
      </c>
      <c r="C53" s="54">
        <v>0</v>
      </c>
    </row>
    <row r="54" spans="1:4" x14ac:dyDescent="0.2">
      <c r="A54" s="5" t="s">
        <v>220</v>
      </c>
      <c r="B54" s="30">
        <f>+B53+B52+B39+B27</f>
        <v>0</v>
      </c>
      <c r="C54" s="30">
        <f>+C53+C52+C39+C27</f>
        <v>0</v>
      </c>
    </row>
    <row r="55" spans="1:4" ht="15" x14ac:dyDescent="0.25">
      <c r="A55" s="29" t="s">
        <v>221</v>
      </c>
      <c r="B55" s="54">
        <v>0</v>
      </c>
      <c r="C55" s="30">
        <f>+B56</f>
        <v>0</v>
      </c>
    </row>
    <row r="56" spans="1:4" ht="15" x14ac:dyDescent="0.25">
      <c r="A56" s="33" t="s">
        <v>222</v>
      </c>
      <c r="B56" s="54">
        <v>0</v>
      </c>
      <c r="C56" s="30">
        <f>+C54+C55</f>
        <v>0</v>
      </c>
      <c r="D56" s="34"/>
    </row>
    <row r="58" spans="1:4" x14ac:dyDescent="0.2">
      <c r="B58" s="44" t="s">
        <v>255</v>
      </c>
      <c r="D58" s="11"/>
    </row>
    <row r="59" spans="1:4" x14ac:dyDescent="0.2">
      <c r="A59" s="47" t="s">
        <v>253</v>
      </c>
      <c r="B59" s="46"/>
      <c r="C59" s="45" t="s">
        <v>256</v>
      </c>
    </row>
    <row r="60" spans="1:4" x14ac:dyDescent="0.2">
      <c r="C60" s="11"/>
    </row>
    <row r="61" spans="1:4" x14ac:dyDescent="0.2">
      <c r="A61" s="47" t="s">
        <v>254</v>
      </c>
      <c r="B61" s="46"/>
      <c r="C61" s="45" t="s">
        <v>256</v>
      </c>
    </row>
  </sheetData>
  <sheetProtection algorithmName="SHA-512" hashValue="j1ovetCespCZDlo7ChW3KPnID3lDRfr4gG8foWLwOiBkNgx9rsNh2GaZR/5M4jFsR6tS2HovrG3/1piNeqI7yQ==" saltValue="QpLeB511yxcQTimpWRDp/w==" spinCount="100000" sheet="1" objects="1" scenarios="1"/>
  <mergeCells count="3">
    <mergeCell ref="A40:C40"/>
    <mergeCell ref="A28:C28"/>
    <mergeCell ref="A4:C4"/>
  </mergeCells>
  <dataValidations count="1">
    <dataValidation type="decimal" operator="notEqual" allowBlank="1" showErrorMessage="1" error="This is an invalid value!" sqref="B42:C45 B35:C38 B47:C51 B18:B26 B6:C14" xr:uid="{00000000-0002-0000-0300-000000000000}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C16" sqref="C16"/>
    </sheetView>
  </sheetViews>
  <sheetFormatPr defaultRowHeight="15" x14ac:dyDescent="0.25"/>
  <cols>
    <col min="1" max="1" width="4.42578125" style="48" customWidth="1"/>
    <col min="2" max="2" width="43.28515625" style="48" customWidth="1"/>
    <col min="3" max="3" width="28.28515625" style="48" customWidth="1"/>
    <col min="4" max="4" width="14" style="48" customWidth="1"/>
    <col min="5" max="16384" width="9.140625" style="48"/>
  </cols>
  <sheetData>
    <row r="1" spans="1:3" ht="39" customHeight="1" x14ac:dyDescent="0.25">
      <c r="A1" s="59" t="s">
        <v>257</v>
      </c>
      <c r="B1" s="59"/>
      <c r="C1" s="59"/>
    </row>
    <row r="2" spans="1:3" x14ac:dyDescent="0.25">
      <c r="A2" s="49"/>
    </row>
    <row r="3" spans="1:3" x14ac:dyDescent="0.25">
      <c r="A3" s="50"/>
      <c r="B3" s="50" t="s">
        <v>51</v>
      </c>
      <c r="C3" s="51" t="s">
        <v>258</v>
      </c>
    </row>
    <row r="4" spans="1:3" x14ac:dyDescent="0.2">
      <c r="A4" s="52">
        <v>1</v>
      </c>
      <c r="B4" s="53" t="s">
        <v>259</v>
      </c>
      <c r="C4" s="26">
        <f>BS!C5</f>
        <v>0</v>
      </c>
    </row>
    <row r="5" spans="1:3" x14ac:dyDescent="0.2">
      <c r="A5" s="52">
        <v>2</v>
      </c>
      <c r="B5" s="53" t="s">
        <v>260</v>
      </c>
      <c r="C5" s="26">
        <f>BS!C99</f>
        <v>0</v>
      </c>
    </row>
    <row r="6" spans="1:3" x14ac:dyDescent="0.2">
      <c r="A6" s="52">
        <v>3</v>
      </c>
      <c r="B6" s="53" t="s">
        <v>8</v>
      </c>
      <c r="C6" s="26">
        <f>BS!C43</f>
        <v>0</v>
      </c>
    </row>
    <row r="7" spans="1:3" x14ac:dyDescent="0.2">
      <c r="A7" s="52">
        <v>4</v>
      </c>
      <c r="B7" s="53" t="s">
        <v>261</v>
      </c>
      <c r="C7" s="26">
        <f>BS!C65*1</f>
        <v>0</v>
      </c>
    </row>
    <row r="8" spans="1:3" x14ac:dyDescent="0.2">
      <c r="A8" s="52">
        <v>5</v>
      </c>
      <c r="B8" s="53" t="s">
        <v>16</v>
      </c>
      <c r="C8" s="26">
        <f>BS!C91</f>
        <v>0</v>
      </c>
    </row>
    <row r="9" spans="1:3" x14ac:dyDescent="0.2">
      <c r="A9" s="52">
        <v>6</v>
      </c>
      <c r="B9" s="53" t="s">
        <v>12</v>
      </c>
      <c r="C9" s="26">
        <f>BS!C70</f>
        <v>0</v>
      </c>
    </row>
    <row r="10" spans="1:3" ht="30" x14ac:dyDescent="0.2">
      <c r="A10" s="52">
        <v>7</v>
      </c>
      <c r="B10" s="53" t="s">
        <v>262</v>
      </c>
      <c r="C10" s="26">
        <f>(C8+C9)*1</f>
        <v>0</v>
      </c>
    </row>
    <row r="11" spans="1:3" x14ac:dyDescent="0.2">
      <c r="A11" s="52">
        <v>8</v>
      </c>
      <c r="B11" s="53" t="s">
        <v>263</v>
      </c>
      <c r="C11" s="26">
        <f>IS!C19</f>
        <v>0</v>
      </c>
    </row>
    <row r="12" spans="1:3" x14ac:dyDescent="0.2">
      <c r="A12" s="52">
        <v>9</v>
      </c>
      <c r="B12" s="53" t="s">
        <v>264</v>
      </c>
      <c r="C12" s="26">
        <f>IS!C39</f>
        <v>0</v>
      </c>
    </row>
    <row r="13" spans="1:3" ht="30" x14ac:dyDescent="0.2">
      <c r="A13" s="52">
        <v>10</v>
      </c>
      <c r="B13" s="53" t="s">
        <v>265</v>
      </c>
      <c r="C13" s="26">
        <f>(C11-C12)*1</f>
        <v>0</v>
      </c>
    </row>
    <row r="14" spans="1:3" ht="30" x14ac:dyDescent="0.2">
      <c r="A14" s="52">
        <v>11</v>
      </c>
      <c r="B14" s="53" t="s">
        <v>266</v>
      </c>
      <c r="C14" s="26" t="e">
        <f>((C5-C6)/(C7+C10+C13))*100</f>
        <v>#DIV/0!</v>
      </c>
    </row>
    <row r="15" spans="1:3" ht="30" x14ac:dyDescent="0.2">
      <c r="A15" s="52">
        <v>12</v>
      </c>
      <c r="B15" s="53" t="s">
        <v>267</v>
      </c>
      <c r="C15" s="26">
        <f>BS!C6</f>
        <v>0</v>
      </c>
    </row>
    <row r="16" spans="1:3" ht="30" x14ac:dyDescent="0.2">
      <c r="A16" s="52">
        <v>13</v>
      </c>
      <c r="B16" s="53" t="s">
        <v>268</v>
      </c>
      <c r="C16" s="26" t="e">
        <f>(C15/C4)*100</f>
        <v>#DIV/0!</v>
      </c>
    </row>
  </sheetData>
  <sheetProtection algorithmName="SHA-512" hashValue="kiTxuvWXlq956ndnG3duDBj9AV7LQHeOE4JSyGbOsy7aQVM3MiEbbjITEaHqOPvTIdFM+/SoA3DFrVrScVSw1A==" saltValue="AAkEMmHH6qdn4gAXXUfApw==" spinCount="100000" sheet="1" objects="1" scenarios="1"/>
  <mergeCells count="1">
    <mergeCell ref="A1:C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CA</vt:lpstr>
      <vt:lpstr>CS</vt:lpstr>
      <vt:lpstr>Solvency</vt:lpstr>
    </vt:vector>
  </TitlesOfParts>
  <Company>frc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Mining</cp:lastModifiedBy>
  <cp:lastPrinted>2015-10-27T03:48:26Z</cp:lastPrinted>
  <dcterms:created xsi:type="dcterms:W3CDTF">2011-09-20T08:36:24Z</dcterms:created>
  <dcterms:modified xsi:type="dcterms:W3CDTF">2022-01-07T07:45:27Z</dcterms:modified>
</cp:coreProperties>
</file>