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inebayar\Downloads\"/>
    </mc:Choice>
  </mc:AlternateContent>
  <xr:revisionPtr revIDLastSave="0" documentId="13_ncr:1_{5B94209F-610A-4DCE-B476-9DA8AD6FA5FD}" xr6:coauthVersionLast="47" xr6:coauthVersionMax="47" xr10:uidLastSave="{00000000-0000-0000-0000-000000000000}"/>
  <workbookProtection workbookAlgorithmName="SHA-512" workbookHashValue="TYPwMcJj2Fpj+D6hF5A5LqOQihzksxKDy85EKxZnimIQ8GBD6xMB6todStmVo8Fdh/tJSDnlQut9LcAWQbeRjw==" workbookSaltValue="SPUnFaTIlLCIgjz7lqb/aw==" workbookSpinCount="100000" lockStructure="1"/>
  <bookViews>
    <workbookView xWindow="-120" yWindow="-120" windowWidth="29040" windowHeight="15840" activeTab="3"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1" l="1"/>
  <c r="D3" i="11"/>
  <c r="C3" i="11"/>
  <c r="C61" i="11"/>
  <c r="C56" i="11"/>
  <c r="D12" i="11" l="1"/>
  <c r="C7" i="10" l="1"/>
  <c r="C22" i="10" s="1"/>
  <c r="C24" i="10" s="1"/>
  <c r="C26" i="10" s="1"/>
  <c r="D55" i="9"/>
  <c r="D66" i="9" s="1"/>
  <c r="D56" i="11"/>
  <c r="E64" i="9"/>
  <c r="E12" i="6"/>
  <c r="E8" i="7"/>
  <c r="C24" i="12"/>
  <c r="C23" i="12"/>
  <c r="J5" i="12"/>
  <c r="C4" i="10"/>
  <c r="A2" i="10"/>
  <c r="D4" i="7"/>
  <c r="D3" i="6"/>
  <c r="C55" i="9"/>
  <c r="C66" i="9" s="1"/>
  <c r="A2" i="12"/>
  <c r="C60" i="11"/>
  <c r="C36" i="10"/>
  <c r="C35" i="10"/>
  <c r="A2" i="4"/>
  <c r="B3" i="7" s="1"/>
  <c r="B24" i="12"/>
  <c r="B23" i="12"/>
  <c r="B22" i="12"/>
  <c r="J19" i="12"/>
  <c r="J18" i="12"/>
  <c r="J17" i="12"/>
  <c r="J16" i="12"/>
  <c r="J15" i="12"/>
  <c r="J13" i="12"/>
  <c r="J11" i="12"/>
  <c r="J10" i="12"/>
  <c r="J9" i="12"/>
  <c r="J8" i="12"/>
  <c r="J7" i="12"/>
  <c r="I6" i="12"/>
  <c r="I12" i="12" s="1"/>
  <c r="I14" i="12" s="1"/>
  <c r="I20" i="12" s="1"/>
  <c r="F64" i="9" s="1"/>
  <c r="H6" i="12"/>
  <c r="H12" i="12" s="1"/>
  <c r="H14" i="12" s="1"/>
  <c r="H20" i="12" s="1"/>
  <c r="G6" i="12"/>
  <c r="G12" i="12" s="1"/>
  <c r="G14" i="12" s="1"/>
  <c r="G20" i="12" s="1"/>
  <c r="F6" i="12"/>
  <c r="F12" i="12" s="1"/>
  <c r="F14" i="12" s="1"/>
  <c r="F20" i="12" s="1"/>
  <c r="E6" i="12"/>
  <c r="E12" i="12" s="1"/>
  <c r="E14" i="12" s="1"/>
  <c r="E20" i="12" s="1"/>
  <c r="D6" i="12"/>
  <c r="D12" i="12" s="1"/>
  <c r="D14" i="12" s="1"/>
  <c r="D20" i="12" s="1"/>
  <c r="C6" i="12"/>
  <c r="J4" i="12"/>
  <c r="B61" i="11"/>
  <c r="B60" i="11"/>
  <c r="B59" i="11"/>
  <c r="E7" i="9"/>
  <c r="D53" i="11"/>
  <c r="C53" i="11"/>
  <c r="D33" i="11"/>
  <c r="D40" i="11" s="1"/>
  <c r="C33" i="11"/>
  <c r="C40" i="11" s="1"/>
  <c r="C12" i="11"/>
  <c r="D5" i="11"/>
  <c r="D22" i="11" s="1"/>
  <c r="C5" i="11"/>
  <c r="C22" i="11" s="1"/>
  <c r="B36" i="10"/>
  <c r="B35" i="10"/>
  <c r="B34" i="10"/>
  <c r="C3" i="10"/>
  <c r="B70" i="9"/>
  <c r="B69" i="9"/>
  <c r="D52" i="9"/>
  <c r="C52" i="9"/>
  <c r="D45" i="9"/>
  <c r="C45" i="9"/>
  <c r="D28" i="9"/>
  <c r="C28" i="9"/>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s="1"/>
  <c r="D21" i="2" s="1"/>
  <c r="O10" i="2" s="1"/>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C53" i="9" l="1"/>
  <c r="C67" i="9" s="1"/>
  <c r="J6" i="12"/>
  <c r="C55" i="11"/>
  <c r="C57" i="11" s="1"/>
  <c r="C29" i="9"/>
  <c r="D55" i="11"/>
  <c r="D57" i="11" s="1"/>
  <c r="F7" i="9" s="1"/>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<sst xmlns="http://schemas.openxmlformats.org/spreadsheetml/2006/main" count="774" uniqueCount="669">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</sst>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39">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9" fillId="0" borderId="1" xfId="0" applyFont="1" applyBorder="1" applyAlignment="1" applyProtection="1">
      <alignment horizontal="center" vertical="center" wrapText="1"/>
      <protection locked="0"/>
    </xf>
    <xf numFmtId="0" fontId="2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locked="0"/>
    </xf>
    <xf numFmtId="0" fontId="24" fillId="0" borderId="0" xfId="0" applyFont="1" applyAlignment="1" applyProtection="1">
      <alignment horizontal="center" vertical="center"/>
      <protection locked="0"/>
    </xf>
    <xf numFmtId="0" fontId="28" fillId="0" borderId="0" xfId="0" applyFont="1" applyAlignment="1" applyProtection="1">
      <alignment horizontal="center"/>
      <protection hidden="1"/>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19" fillId="0" borderId="1" xfId="0" applyFont="1" applyBorder="1" applyAlignment="1">
      <alignment horizontal="left" vertical="center" wrapText="1"/>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19" fillId="0" borderId="1" xfId="0" applyFont="1" applyBorder="1" applyAlignment="1">
      <alignment horizontal="left" vertical="center"/>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30" fillId="0" borderId="1" xfId="0" applyFont="1" applyBorder="1" applyAlignment="1">
      <alignment horizontal="right" vertical="center"/>
    </xf>
    <xf numFmtId="0" fontId="19" fillId="0" borderId="1" xfId="0" applyFont="1" applyBorder="1" applyAlignment="1">
      <alignment horizont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7" fillId="5" borderId="1" xfId="0" applyFont="1" applyFill="1" applyBorder="1" applyAlignment="1">
      <alignment horizontal="left"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4" fillId="9" borderId="1" xfId="0" applyFont="1" applyFill="1" applyBorder="1" applyAlignment="1">
      <alignment horizontal="left" vertical="center"/>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21" fillId="13" borderId="1" xfId="0" applyNumberFormat="1" applyFont="1" applyFill="1" applyBorder="1" applyAlignment="1">
      <alignment horizontal="center" vertical="center"/>
    </xf>
    <xf numFmtId="0" fontId="21" fillId="13" borderId="1" xfId="0" applyFont="1" applyFill="1" applyBorder="1" applyAlignment="1">
      <alignment horizontal="center" vertical="center"/>
    </xf>
    <xf numFmtId="0" fontId="19" fillId="0" borderId="3" xfId="0" applyFont="1" applyBorder="1" applyAlignment="1">
      <alignment horizontal="center" vertical="center"/>
    </xf>
    <xf numFmtId="0" fontId="37" fillId="5" borderId="1" xfId="0" applyFont="1" applyFill="1" applyBorder="1" applyAlignment="1">
      <alignment horizontal="left"/>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1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30" fillId="0" borderId="1" xfId="0" applyFont="1" applyBorder="1" applyAlignment="1">
      <alignment horizontal="right" vertical="center" wrapText="1"/>
    </xf>
    <xf numFmtId="0" fontId="22" fillId="4" borderId="1" xfId="0" applyFont="1" applyFill="1" applyBorder="1" applyAlignment="1">
      <alignment horizontal="center" vertical="center" wrapText="1"/>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33" fillId="0" borderId="1" xfId="0" applyFont="1" applyBorder="1" applyAlignment="1">
      <alignment horizontal="center" vertical="center" wrapText="1"/>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4" fillId="9" borderId="1" xfId="0" applyFont="1" applyFill="1" applyBorder="1" applyAlignment="1">
      <alignment horizontal="left" vertical="center" wrapText="1"/>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1" fillId="0" borderId="1" xfId="0" applyFont="1" applyBorder="1" applyAlignment="1">
      <alignment horizontal="left"/>
    </xf>
    <xf numFmtId="0" fontId="28" fillId="0" borderId="8" xfId="0" applyFont="1" applyBorder="1" applyAlignment="1" applyProtection="1">
      <alignment horizontal="center"/>
      <protection hidden="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Init"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Q4" sqref="Q4"/>
    </sheetView>
  </sheetViews>
  <sheetFormatPr defaultRowHeight="15" x14ac:dyDescent="0.25"/>
  <cols>
    <col min="1" max="1" width="5.85546875" style="122" customWidth="1"/>
    <col min="2" max="16384" width="9.140625" style="118"/>
  </cols>
  <sheetData>
    <row r="1" spans="1:12" x14ac:dyDescent="0.25">
      <c r="A1" s="141" t="s">
        <v>652</v>
      </c>
      <c r="B1" s="141"/>
      <c r="C1" s="141"/>
      <c r="D1" s="141"/>
      <c r="E1" s="141"/>
      <c r="F1" s="141"/>
      <c r="G1" s="141"/>
      <c r="H1" s="141"/>
      <c r="I1" s="141"/>
      <c r="J1" s="141"/>
      <c r="K1" s="141"/>
      <c r="L1" s="141"/>
    </row>
    <row r="2" spans="1:12" ht="112.9" customHeight="1" x14ac:dyDescent="0.25">
      <c r="A2" s="144" t="s">
        <v>662</v>
      </c>
      <c r="B2" s="144"/>
      <c r="C2" s="144"/>
      <c r="D2" s="144"/>
      <c r="E2" s="144"/>
      <c r="F2" s="144"/>
      <c r="G2" s="144"/>
      <c r="H2" s="144"/>
      <c r="I2" s="144"/>
      <c r="J2" s="144"/>
      <c r="K2" s="144"/>
      <c r="L2" s="144"/>
    </row>
    <row r="3" spans="1:12" ht="38.25" customHeight="1" x14ac:dyDescent="0.25">
      <c r="A3" s="145" t="s">
        <v>653</v>
      </c>
      <c r="B3" s="145"/>
      <c r="C3" s="145"/>
      <c r="D3" s="145"/>
      <c r="E3" s="145"/>
      <c r="F3" s="145"/>
      <c r="G3" s="145"/>
      <c r="H3" s="145"/>
      <c r="I3" s="145"/>
      <c r="J3" s="145"/>
      <c r="K3" s="145"/>
      <c r="L3" s="145"/>
    </row>
    <row r="4" spans="1:12" ht="66" customHeight="1" x14ac:dyDescent="0.25">
      <c r="A4" s="119">
        <v>1</v>
      </c>
      <c r="B4" s="144" t="s">
        <v>654</v>
      </c>
      <c r="C4" s="144"/>
      <c r="D4" s="144"/>
      <c r="E4" s="144"/>
      <c r="F4" s="144"/>
      <c r="G4" s="144"/>
      <c r="H4" s="144"/>
      <c r="I4" s="144"/>
      <c r="J4" s="144"/>
      <c r="K4" s="144"/>
      <c r="L4" s="144"/>
    </row>
    <row r="5" spans="1:12" ht="48" customHeight="1" x14ac:dyDescent="0.25">
      <c r="A5" s="119">
        <v>2</v>
      </c>
      <c r="B5" s="144" t="s">
        <v>655</v>
      </c>
      <c r="C5" s="144"/>
      <c r="D5" s="144"/>
      <c r="E5" s="144"/>
      <c r="F5" s="144"/>
      <c r="G5" s="144"/>
      <c r="H5" s="144"/>
      <c r="I5" s="144"/>
      <c r="J5" s="144"/>
      <c r="K5" s="144"/>
      <c r="L5" s="144"/>
    </row>
    <row r="6" spans="1:12" ht="30" customHeight="1" x14ac:dyDescent="0.25">
      <c r="A6" s="120">
        <v>3</v>
      </c>
      <c r="B6" s="142" t="s">
        <v>658</v>
      </c>
      <c r="C6" s="142"/>
      <c r="D6" s="142"/>
      <c r="E6" s="142"/>
      <c r="F6" s="142"/>
      <c r="G6" s="142"/>
      <c r="H6" s="142"/>
      <c r="I6" s="142"/>
      <c r="J6" s="142"/>
      <c r="K6" s="142"/>
      <c r="L6" s="142"/>
    </row>
    <row r="7" spans="1:12" ht="57.75" customHeight="1" x14ac:dyDescent="0.25">
      <c r="A7" s="121">
        <v>4</v>
      </c>
      <c r="B7" s="142" t="s">
        <v>657</v>
      </c>
      <c r="C7" s="142"/>
      <c r="D7" s="142"/>
      <c r="E7" s="142"/>
      <c r="F7" s="142"/>
      <c r="G7" s="142"/>
      <c r="H7" s="142"/>
      <c r="I7" s="142"/>
      <c r="J7" s="142"/>
      <c r="K7" s="142"/>
      <c r="L7" s="142"/>
    </row>
    <row r="8" spans="1:12" ht="54.75" customHeight="1" x14ac:dyDescent="0.25">
      <c r="A8" s="121">
        <v>5</v>
      </c>
      <c r="B8" s="142" t="s">
        <v>663</v>
      </c>
      <c r="C8" s="142"/>
      <c r="D8" s="142"/>
      <c r="E8" s="142"/>
      <c r="F8" s="142"/>
      <c r="G8" s="142"/>
      <c r="H8" s="142"/>
      <c r="I8" s="142"/>
      <c r="J8" s="142"/>
      <c r="K8" s="142"/>
      <c r="L8" s="142"/>
    </row>
    <row r="9" spans="1:12" ht="38.25" customHeight="1" x14ac:dyDescent="0.25">
      <c r="A9" s="121">
        <v>6</v>
      </c>
      <c r="B9" s="142" t="s">
        <v>659</v>
      </c>
      <c r="C9" s="142"/>
      <c r="D9" s="142"/>
      <c r="E9" s="142"/>
      <c r="F9" s="142"/>
      <c r="G9" s="142"/>
      <c r="H9" s="142"/>
      <c r="I9" s="142"/>
      <c r="J9" s="142"/>
      <c r="K9" s="142"/>
      <c r="L9" s="142"/>
    </row>
    <row r="10" spans="1:12" ht="36.75" customHeight="1" x14ac:dyDescent="0.25">
      <c r="A10" s="121">
        <v>7</v>
      </c>
      <c r="B10" s="142" t="s">
        <v>660</v>
      </c>
      <c r="C10" s="142"/>
      <c r="D10" s="142"/>
      <c r="E10" s="142"/>
      <c r="F10" s="142"/>
      <c r="G10" s="142"/>
      <c r="H10" s="142"/>
      <c r="I10" s="142"/>
      <c r="J10" s="142"/>
      <c r="K10" s="142"/>
      <c r="L10" s="142"/>
    </row>
    <row r="11" spans="1:12" ht="42.75" customHeight="1" x14ac:dyDescent="0.25">
      <c r="A11" s="121">
        <v>8</v>
      </c>
      <c r="B11" s="143" t="s">
        <v>661</v>
      </c>
      <c r="C11" s="143"/>
      <c r="D11" s="143"/>
      <c r="E11" s="143"/>
      <c r="F11" s="143"/>
      <c r="G11" s="143"/>
      <c r="H11" s="143"/>
      <c r="I11" s="143"/>
      <c r="J11" s="143"/>
      <c r="K11" s="143"/>
      <c r="L11" s="143"/>
    </row>
  </sheetData>
  <sheetProtection password="DBC4" sheet="1" objects="1" scenarios="1"/>
  <mergeCells count="11">
    <mergeCell ref="B10:L10"/>
    <mergeCell ref="B11:L11"/>
    <mergeCell ref="B5:L5"/>
    <mergeCell ref="A2:L2"/>
    <mergeCell ref="B4:L4"/>
    <mergeCell ref="A3:L3"/>
    <mergeCell ref="A1:L1"/>
    <mergeCell ref="B6:L6"/>
    <mergeCell ref="B7:L7"/>
    <mergeCell ref="B8:L8"/>
    <mergeCell ref="B9:L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07" t="s">
        <v>620</v>
      </c>
      <c r="C5" s="207"/>
      <c r="D5" s="1" t="s">
        <v>621</v>
      </c>
      <c r="E5" s="1" t="s">
        <v>622</v>
      </c>
      <c r="F5" s="196" t="s">
        <v>623</v>
      </c>
      <c r="G5" s="196"/>
      <c r="H5" s="196" t="s">
        <v>622</v>
      </c>
      <c r="I5" s="196"/>
      <c r="J5" s="5"/>
      <c r="L5" s="200"/>
      <c r="M5" s="201"/>
      <c r="N5" s="202"/>
      <c r="O5" s="1" t="s">
        <v>621</v>
      </c>
      <c r="P5" s="192" t="s">
        <v>622</v>
      </c>
      <c r="Q5" s="225"/>
      <c r="R5" s="1" t="s">
        <v>624</v>
      </c>
      <c r="S5" s="1" t="s">
        <v>625</v>
      </c>
      <c r="T5" s="1" t="s">
        <v>626</v>
      </c>
      <c r="V5" s="204" t="s">
        <v>627</v>
      </c>
      <c r="W5" s="204"/>
      <c r="X5" s="204"/>
    </row>
    <row r="6" spans="1:24" x14ac:dyDescent="0.25">
      <c r="A6" s="197" t="s">
        <v>628</v>
      </c>
      <c r="B6" s="198"/>
      <c r="C6" s="199"/>
      <c r="D6" s="6" t="e">
        <f>F7</f>
        <v>#REF!</v>
      </c>
      <c r="E6" s="7">
        <v>0.4</v>
      </c>
      <c r="F6" s="8"/>
      <c r="G6" s="8"/>
      <c r="H6" s="190">
        <v>0.4</v>
      </c>
      <c r="I6" s="190"/>
      <c r="J6" s="9"/>
      <c r="L6" s="208" t="s">
        <v>628</v>
      </c>
      <c r="M6" s="209"/>
      <c r="N6" s="210"/>
      <c r="O6" s="19" t="e">
        <f>$F$7</f>
        <v>#REF!</v>
      </c>
      <c r="P6" s="4"/>
      <c r="Q6" s="20"/>
      <c r="R6" s="4"/>
      <c r="S6" s="4"/>
      <c r="T6" s="21">
        <v>0.4</v>
      </c>
      <c r="V6" s="11" t="s">
        <v>629</v>
      </c>
      <c r="W6" s="11" t="s">
        <v>630</v>
      </c>
      <c r="X6" s="11" t="s">
        <v>631</v>
      </c>
    </row>
    <row r="7" spans="1:24" ht="13.9" customHeight="1" x14ac:dyDescent="0.25">
      <c r="A7" s="1">
        <v>1</v>
      </c>
      <c r="B7" s="205" t="s">
        <v>632</v>
      </c>
      <c r="C7" s="206"/>
      <c r="D7" s="1" t="e">
        <f>#REF!</f>
        <v>#REF!</v>
      </c>
      <c r="E7" s="10">
        <v>0.25</v>
      </c>
      <c r="F7" s="192" t="e">
        <f>SUMPRODUCT(D7:D11,E7:E11)/SUM(E7:E11)</f>
        <v>#REF!</v>
      </c>
      <c r="G7" s="180" t="e">
        <f>IF(F7=$W$11,"Very High", IF(F7&gt;=$W$10,"High",IF(F7&gt;=$W$9, "Medium",IF(F7&gt;=$W$8, "Low",IF(F7&gt;=$W$7, "Very low",FALSE)))))</f>
        <v>#REF!</v>
      </c>
      <c r="H7" s="190"/>
      <c r="I7" s="190"/>
      <c r="J7" s="9"/>
      <c r="L7" s="211" t="s">
        <v>633</v>
      </c>
      <c r="M7" s="211"/>
      <c r="N7" s="211"/>
      <c r="O7" s="19" t="e">
        <f>D12</f>
        <v>#REF!</v>
      </c>
      <c r="P7" s="4"/>
      <c r="Q7" s="23">
        <f>I12</f>
        <v>0.6</v>
      </c>
      <c r="R7" s="226" t="e">
        <f>((O7*Q7)+(O12*Q12))/100%</f>
        <v>#REF!</v>
      </c>
      <c r="S7" s="232">
        <v>1</v>
      </c>
      <c r="T7" s="234">
        <v>0.6</v>
      </c>
      <c r="V7" s="12" t="s">
        <v>634</v>
      </c>
      <c r="W7" s="13">
        <v>1</v>
      </c>
      <c r="X7" s="13">
        <v>1.9</v>
      </c>
    </row>
    <row r="8" spans="1:24" ht="11.45" customHeight="1" x14ac:dyDescent="0.25">
      <c r="A8" s="27">
        <v>2</v>
      </c>
      <c r="B8" s="184" t="s">
        <v>255</v>
      </c>
      <c r="C8" s="185"/>
      <c r="D8" s="1" t="e">
        <f>#REF!</f>
        <v>#REF!</v>
      </c>
      <c r="E8" s="10">
        <v>0.25</v>
      </c>
      <c r="F8" s="192"/>
      <c r="G8" s="181"/>
      <c r="H8" s="190"/>
      <c r="I8" s="190"/>
      <c r="J8" s="9"/>
      <c r="L8" s="194" t="s">
        <v>635</v>
      </c>
      <c r="M8" s="195"/>
      <c r="N8" s="195"/>
      <c r="O8" s="4" t="e">
        <f>$D$13</f>
        <v>#REF!</v>
      </c>
      <c r="P8" s="24">
        <v>0.4</v>
      </c>
      <c r="Q8" s="4"/>
      <c r="R8" s="227"/>
      <c r="S8" s="233"/>
      <c r="T8" s="235"/>
      <c r="V8" s="12" t="s">
        <v>636</v>
      </c>
      <c r="W8" s="13">
        <v>2</v>
      </c>
      <c r="X8" s="13">
        <v>2.9</v>
      </c>
    </row>
    <row r="9" spans="1:24" ht="11.45" customHeight="1" x14ac:dyDescent="0.25">
      <c r="A9" s="27">
        <v>3</v>
      </c>
      <c r="B9" s="184" t="s">
        <v>256</v>
      </c>
      <c r="C9" s="185"/>
      <c r="D9" s="1" t="e">
        <f>#REF!</f>
        <v>#REF!</v>
      </c>
      <c r="E9" s="10">
        <v>0.25</v>
      </c>
      <c r="F9" s="192"/>
      <c r="G9" s="181"/>
      <c r="H9" s="190"/>
      <c r="I9" s="190"/>
      <c r="J9" s="9"/>
      <c r="L9" s="194" t="s">
        <v>637</v>
      </c>
      <c r="M9" s="194"/>
      <c r="N9" s="194"/>
      <c r="O9" s="4" t="e">
        <f>$D$18</f>
        <v>#REF!</v>
      </c>
      <c r="P9" s="24">
        <v>0.4</v>
      </c>
      <c r="Q9" s="4"/>
      <c r="R9" s="227"/>
      <c r="S9" s="233"/>
      <c r="T9" s="235"/>
      <c r="V9" s="12" t="s">
        <v>638</v>
      </c>
      <c r="W9" s="13">
        <v>3</v>
      </c>
      <c r="X9" s="13">
        <v>3.9</v>
      </c>
    </row>
    <row r="10" spans="1:24" ht="12" customHeight="1" x14ac:dyDescent="0.25">
      <c r="A10" s="27">
        <v>4</v>
      </c>
      <c r="B10" s="214" t="s">
        <v>257</v>
      </c>
      <c r="C10" s="214"/>
      <c r="D10" s="1" t="e">
        <f>#REF!</f>
        <v>#REF!</v>
      </c>
      <c r="E10" s="10">
        <v>0.25</v>
      </c>
      <c r="F10" s="192"/>
      <c r="G10" s="181"/>
      <c r="H10" s="190"/>
      <c r="I10" s="190"/>
      <c r="J10" s="9"/>
      <c r="L10" s="215" t="s">
        <v>639</v>
      </c>
      <c r="M10" s="216"/>
      <c r="N10" s="217"/>
      <c r="O10" s="221" t="e">
        <f>D21</f>
        <v>#REF!</v>
      </c>
      <c r="P10" s="223">
        <v>0.2</v>
      </c>
      <c r="Q10" s="4"/>
      <c r="R10" s="227"/>
      <c r="S10" s="233"/>
      <c r="T10" s="235"/>
      <c r="V10" s="12" t="s">
        <v>640</v>
      </c>
      <c r="W10" s="13">
        <v>4</v>
      </c>
      <c r="X10" s="13">
        <v>4.9000000000000004</v>
      </c>
    </row>
    <row r="11" spans="1:24" ht="15" customHeight="1" x14ac:dyDescent="0.25">
      <c r="A11" s="27">
        <v>5</v>
      </c>
      <c r="B11" s="212" t="s">
        <v>258</v>
      </c>
      <c r="C11" s="213"/>
      <c r="D11" s="1" t="e">
        <f>#REF!</f>
        <v>#REF!</v>
      </c>
      <c r="E11" s="10">
        <v>0.25</v>
      </c>
      <c r="F11" s="192"/>
      <c r="G11" s="182"/>
      <c r="H11" s="190"/>
      <c r="I11" s="190"/>
      <c r="J11" s="9"/>
      <c r="L11" s="218"/>
      <c r="M11" s="219"/>
      <c r="N11" s="220"/>
      <c r="O11" s="222"/>
      <c r="P11" s="224"/>
      <c r="Q11" s="4"/>
      <c r="R11" s="227"/>
      <c r="S11" s="233"/>
      <c r="T11" s="235"/>
      <c r="V11" s="12" t="s">
        <v>641</v>
      </c>
      <c r="W11" s="13">
        <v>5</v>
      </c>
      <c r="X11" s="13">
        <v>5</v>
      </c>
    </row>
    <row r="12" spans="1:24" x14ac:dyDescent="0.25">
      <c r="A12" s="187" t="s">
        <v>633</v>
      </c>
      <c r="B12" s="188"/>
      <c r="C12" s="189"/>
      <c r="D12" s="14" t="e">
        <f>SUMPRODUCT(O8:O10,P8:P10)/SUM(P8:P10)</f>
        <v>#REF!</v>
      </c>
      <c r="E12" s="15"/>
      <c r="F12" s="8"/>
      <c r="G12" s="8"/>
      <c r="H12" s="190">
        <v>0.6</v>
      </c>
      <c r="I12" s="230">
        <v>0.6</v>
      </c>
      <c r="L12" s="237" t="s">
        <v>642</v>
      </c>
      <c r="M12" s="237"/>
      <c r="N12" s="237"/>
      <c r="O12" s="19" t="e">
        <f>F24</f>
        <v>#REF!</v>
      </c>
      <c r="P12" s="4"/>
      <c r="Q12" s="23">
        <v>0.4</v>
      </c>
      <c r="R12" s="227"/>
      <c r="S12" s="233"/>
      <c r="T12" s="235"/>
    </row>
    <row r="13" spans="1:24" x14ac:dyDescent="0.25">
      <c r="A13" s="193" t="s">
        <v>635</v>
      </c>
      <c r="B13" s="193"/>
      <c r="C13" s="193"/>
      <c r="D13" s="16" t="e">
        <f>F14</f>
        <v>#REF!</v>
      </c>
      <c r="E13" s="17">
        <v>0.3</v>
      </c>
      <c r="F13" s="31"/>
      <c r="G13" s="31"/>
      <c r="H13" s="191"/>
      <c r="I13" s="231"/>
      <c r="L13" s="178" t="s">
        <v>643</v>
      </c>
      <c r="M13" s="178"/>
      <c r="N13" s="178"/>
      <c r="O13" s="32" t="e">
        <f>$D$24</f>
        <v>#REF!</v>
      </c>
      <c r="P13" s="24">
        <f t="shared" ref="P13:P19" si="0">E24</f>
        <v>0.25</v>
      </c>
      <c r="Q13" s="4"/>
      <c r="R13" s="227"/>
      <c r="S13" s="233"/>
      <c r="T13" s="235"/>
    </row>
    <row r="14" spans="1:24" ht="13.9" customHeight="1" x14ac:dyDescent="0.25">
      <c r="A14" s="4">
        <v>1</v>
      </c>
      <c r="B14" s="205" t="s">
        <v>644</v>
      </c>
      <c r="C14" s="206"/>
      <c r="D14" s="4" t="e">
        <f>#REF!</f>
        <v>#REF!</v>
      </c>
      <c r="E14" s="10">
        <v>0.25</v>
      </c>
      <c r="F14" s="180" t="e">
        <f>SUMPRODUCT(D14:D17,E14:E17)/SUM(E14:E17)</f>
        <v>#REF!</v>
      </c>
      <c r="G14" s="192" t="e">
        <f>IF(F14&gt;=$W$11, "Very high", IF(F14&gt;=$W$10, "High", IF(F14&gt;=$W$9, "Medium", IF(F14&gt;=$W$8, "Low", IF(F14&gt;=$W$7, "Very low", FALSE)))))</f>
        <v>#REF!</v>
      </c>
      <c r="H14" s="191"/>
      <c r="I14" s="231"/>
      <c r="L14" s="203" t="s">
        <v>645</v>
      </c>
      <c r="M14" s="203"/>
      <c r="N14" s="203"/>
      <c r="O14" s="4" t="e">
        <f>$D$25</f>
        <v>#REF!</v>
      </c>
      <c r="P14" s="24">
        <f t="shared" si="0"/>
        <v>0.25</v>
      </c>
      <c r="Q14" s="4"/>
      <c r="R14" s="227"/>
      <c r="S14" s="233"/>
      <c r="T14" s="235"/>
    </row>
    <row r="15" spans="1:24" ht="13.9" customHeight="1" x14ac:dyDescent="0.25">
      <c r="A15" s="4">
        <v>2</v>
      </c>
      <c r="B15" s="184" t="s">
        <v>261</v>
      </c>
      <c r="C15" s="185"/>
      <c r="D15" s="4" t="e">
        <f>#REF!</f>
        <v>#REF!</v>
      </c>
      <c r="E15" s="10">
        <v>0.25</v>
      </c>
      <c r="F15" s="181"/>
      <c r="G15" s="192"/>
      <c r="H15" s="191"/>
      <c r="I15" s="231"/>
      <c r="L15" s="178" t="s">
        <v>440</v>
      </c>
      <c r="M15" s="178"/>
      <c r="N15" s="178"/>
      <c r="O15" s="4" t="e">
        <f>$D$26</f>
        <v>#REF!</v>
      </c>
      <c r="P15" s="24">
        <f t="shared" si="0"/>
        <v>0.15</v>
      </c>
      <c r="Q15" s="4"/>
      <c r="R15" s="227"/>
      <c r="S15" s="233"/>
      <c r="T15" s="235"/>
    </row>
    <row r="16" spans="1:24" ht="13.9" customHeight="1" x14ac:dyDescent="0.25">
      <c r="A16" s="4">
        <v>3</v>
      </c>
      <c r="B16" s="184" t="s">
        <v>646</v>
      </c>
      <c r="C16" s="185"/>
      <c r="D16" s="4" t="e">
        <f>#REF!</f>
        <v>#REF!</v>
      </c>
      <c r="E16" s="10">
        <v>0.25</v>
      </c>
      <c r="F16" s="181"/>
      <c r="G16" s="192"/>
      <c r="H16" s="191"/>
      <c r="I16" s="231"/>
      <c r="L16" s="178" t="s">
        <v>647</v>
      </c>
      <c r="M16" s="178"/>
      <c r="N16" s="178"/>
      <c r="O16" s="4" t="e">
        <f>$D$27</f>
        <v>#REF!</v>
      </c>
      <c r="P16" s="24">
        <f t="shared" si="0"/>
        <v>0.1</v>
      </c>
      <c r="Q16" s="4"/>
      <c r="R16" s="227"/>
      <c r="S16" s="233"/>
      <c r="T16" s="235"/>
      <c r="V16" s="18" t="s">
        <v>621</v>
      </c>
      <c r="W16" s="18" t="s">
        <v>622</v>
      </c>
    </row>
    <row r="17" spans="1:23" ht="13.9" customHeight="1" x14ac:dyDescent="0.25">
      <c r="A17" s="4">
        <v>4</v>
      </c>
      <c r="B17" s="184" t="s">
        <v>648</v>
      </c>
      <c r="C17" s="185"/>
      <c r="D17" s="4" t="e">
        <f>#REF!</f>
        <v>#REF!</v>
      </c>
      <c r="E17" s="10">
        <v>0.25</v>
      </c>
      <c r="F17" s="182"/>
      <c r="G17" s="192"/>
      <c r="H17" s="191"/>
      <c r="I17" s="231"/>
      <c r="L17" s="178" t="s">
        <v>527</v>
      </c>
      <c r="M17" s="178"/>
      <c r="N17" s="178"/>
      <c r="O17" s="4" t="e">
        <f>$D$28</f>
        <v>#REF!</v>
      </c>
      <c r="P17" s="24">
        <f t="shared" si="0"/>
        <v>0.125</v>
      </c>
      <c r="Q17" s="4"/>
      <c r="R17" s="227"/>
      <c r="S17" s="233"/>
      <c r="T17" s="235"/>
      <c r="V17" s="1" t="e">
        <f>$O$6</f>
        <v>#REF!</v>
      </c>
      <c r="W17" s="22">
        <f>$T$6</f>
        <v>0.4</v>
      </c>
    </row>
    <row r="18" spans="1:23" x14ac:dyDescent="0.25">
      <c r="A18" s="193" t="s">
        <v>637</v>
      </c>
      <c r="B18" s="193"/>
      <c r="C18" s="193"/>
      <c r="D18" s="16" t="e">
        <f>F19</f>
        <v>#REF!</v>
      </c>
      <c r="E18" s="17">
        <v>0.3</v>
      </c>
      <c r="F18" s="31"/>
      <c r="G18" s="31"/>
      <c r="H18" s="191"/>
      <c r="I18" s="231"/>
      <c r="L18" s="178" t="s">
        <v>649</v>
      </c>
      <c r="M18" s="178"/>
      <c r="N18" s="178"/>
      <c r="O18" s="4" t="e">
        <f>$D$29</f>
        <v>#REF!</v>
      </c>
      <c r="P18" s="24">
        <f t="shared" si="0"/>
        <v>0.05</v>
      </c>
      <c r="Q18" s="4"/>
      <c r="R18" s="227"/>
      <c r="S18" s="233"/>
      <c r="T18" s="235"/>
      <c r="V18" s="1" t="e">
        <f>R7</f>
        <v>#REF!</v>
      </c>
      <c r="W18" s="22">
        <f>$T$7</f>
        <v>0.6</v>
      </c>
    </row>
    <row r="19" spans="1:23" ht="13.9" customHeight="1" x14ac:dyDescent="0.25">
      <c r="A19" s="4">
        <v>1</v>
      </c>
      <c r="B19" s="176" t="s">
        <v>265</v>
      </c>
      <c r="C19" s="177"/>
      <c r="D19" s="4" t="e">
        <f>#REF!</f>
        <v>#REF!</v>
      </c>
      <c r="E19" s="10">
        <v>0.5</v>
      </c>
      <c r="F19" s="180" t="e">
        <f>SUMPRODUCT(D19:D20,E19:E20)/SUM(E19:E20)</f>
        <v>#REF!</v>
      </c>
      <c r="G19" s="192" t="e">
        <f>IF(F19&gt;=$W$11, "Very high", IF(F19&gt;=$W$10, "High", IF(F19&gt;=$W$9, "Medium", IF(F19&gt;=$W$8, "Low", IF(F19&gt;=$W$7, "Very low", FALSE)))))</f>
        <v>#REF!</v>
      </c>
      <c r="H19" s="191"/>
      <c r="I19" s="231"/>
      <c r="L19" s="178" t="s">
        <v>321</v>
      </c>
      <c r="M19" s="178"/>
      <c r="N19" s="178"/>
      <c r="O19" s="4" t="e">
        <f>$D$30</f>
        <v>#REF!</v>
      </c>
      <c r="P19" s="24">
        <f t="shared" si="0"/>
        <v>0.125</v>
      </c>
      <c r="Q19" s="4"/>
      <c r="R19" s="227"/>
      <c r="S19" s="233"/>
      <c r="T19" s="235"/>
    </row>
    <row r="20" spans="1:23" ht="13.9" customHeight="1" x14ac:dyDescent="0.25">
      <c r="A20" s="4">
        <v>2</v>
      </c>
      <c r="B20" s="176" t="s">
        <v>266</v>
      </c>
      <c r="C20" s="177"/>
      <c r="D20" s="4" t="e">
        <f>#REF!</f>
        <v>#REF!</v>
      </c>
      <c r="E20" s="30">
        <v>0.5</v>
      </c>
      <c r="F20" s="181"/>
      <c r="G20" s="180"/>
      <c r="H20" s="191"/>
      <c r="I20" s="231"/>
      <c r="L20" s="179"/>
      <c r="M20" s="179"/>
      <c r="N20" s="179"/>
      <c r="O20" s="4"/>
      <c r="P20" s="4"/>
      <c r="Q20" s="4"/>
      <c r="R20" s="228"/>
      <c r="S20" s="233"/>
      <c r="T20" s="236"/>
    </row>
    <row r="21" spans="1:23" x14ac:dyDescent="0.25">
      <c r="A21" s="183" t="s">
        <v>639</v>
      </c>
      <c r="B21" s="183"/>
      <c r="C21" s="183"/>
      <c r="D21" s="25" t="e">
        <f>F22</f>
        <v>#REF!</v>
      </c>
      <c r="E21" s="17">
        <v>0.1</v>
      </c>
      <c r="F21" s="31"/>
      <c r="G21" s="31"/>
      <c r="H21" s="191"/>
      <c r="I21" s="231"/>
      <c r="L21" s="175" t="s">
        <v>650</v>
      </c>
      <c r="M21" s="175"/>
      <c r="N21" s="175"/>
      <c r="O21" s="175"/>
      <c r="P21" s="175"/>
      <c r="Q21" s="175"/>
      <c r="R21" s="175" t="e">
        <f>SUMPRODUCT(V17:V18,W17:W18)/SUM(W17:W18)</f>
        <v>#REF!</v>
      </c>
      <c r="S21" s="175"/>
      <c r="T21" s="175"/>
    </row>
    <row r="22" spans="1:23" x14ac:dyDescent="0.25">
      <c r="A22" s="4">
        <v>1</v>
      </c>
      <c r="B22" s="176" t="s">
        <v>268</v>
      </c>
      <c r="C22" s="177"/>
      <c r="D22" s="4" t="e">
        <f>#REF!</f>
        <v>#REF!</v>
      </c>
      <c r="E22" s="10">
        <v>1</v>
      </c>
      <c r="F22" s="28" t="e">
        <f>D22</f>
        <v>#REF!</v>
      </c>
      <c r="G22" s="29"/>
      <c r="H22" s="191"/>
      <c r="I22" s="231"/>
      <c r="L22" s="175"/>
      <c r="M22" s="175"/>
      <c r="N22" s="175"/>
      <c r="O22" s="175"/>
      <c r="P22" s="175"/>
      <c r="Q22" s="175"/>
      <c r="R22" s="175"/>
      <c r="S22" s="175"/>
      <c r="T22" s="175"/>
    </row>
    <row r="23" spans="1:23" x14ac:dyDescent="0.25">
      <c r="A23" s="187" t="s">
        <v>642</v>
      </c>
      <c r="B23" s="188"/>
      <c r="C23" s="188"/>
      <c r="D23" s="188"/>
      <c r="E23" s="189"/>
      <c r="F23" s="8"/>
      <c r="G23" s="8"/>
      <c r="H23" s="191"/>
      <c r="I23" s="230">
        <v>0.4</v>
      </c>
      <c r="L23" s="175"/>
      <c r="M23" s="175"/>
      <c r="N23" s="175"/>
      <c r="O23" s="175"/>
      <c r="P23" s="175"/>
      <c r="Q23" s="175"/>
      <c r="R23" s="175"/>
      <c r="S23" s="175"/>
      <c r="T23" s="175"/>
    </row>
    <row r="24" spans="1:23" x14ac:dyDescent="0.25">
      <c r="A24" s="4"/>
      <c r="B24" s="186" t="s">
        <v>643</v>
      </c>
      <c r="C24" s="186"/>
      <c r="D24" s="1" t="e">
        <f>AVERAGE(#REF!)</f>
        <v>#REF!</v>
      </c>
      <c r="E24" s="10">
        <v>0.25</v>
      </c>
      <c r="F24" s="192" t="e">
        <f>SUMPRODUCT(D24:D30,E24:E30)/SUM(E24:E30)</f>
        <v>#REF!</v>
      </c>
      <c r="G24" s="192" t="e">
        <f>IF(F24&gt;=$W$11, "Very high", IF(F24&gt;=$W$10, "High", IF(F24&gt;=$W$9, "Medium", IF(F24&gt;=$W$8, "Low", IF(F24&gt;=$W$7, "Very low", FALSE)))))</f>
        <v>#REF!</v>
      </c>
      <c r="H24" s="191"/>
      <c r="I24" s="231"/>
      <c r="L24" s="175"/>
      <c r="M24" s="175"/>
      <c r="N24" s="175"/>
      <c r="O24" s="175"/>
      <c r="P24" s="175"/>
      <c r="Q24" s="175"/>
      <c r="R24" s="175"/>
      <c r="S24" s="175"/>
      <c r="T24" s="175"/>
    </row>
    <row r="25" spans="1:23" ht="26.45" customHeight="1" x14ac:dyDescent="0.25">
      <c r="A25" s="4"/>
      <c r="B25" s="229" t="s">
        <v>645</v>
      </c>
      <c r="C25" s="229"/>
      <c r="D25" s="1" t="e">
        <f>AVERAGE(#REF!)</f>
        <v>#REF!</v>
      </c>
      <c r="E25" s="10">
        <v>0.25</v>
      </c>
      <c r="F25" s="192"/>
      <c r="G25" s="192"/>
      <c r="H25" s="191"/>
      <c r="I25" s="231"/>
      <c r="L25" s="175"/>
      <c r="M25" s="175"/>
      <c r="N25" s="175"/>
      <c r="O25" s="175"/>
      <c r="P25" s="175"/>
      <c r="Q25" s="175"/>
      <c r="R25" s="175"/>
      <c r="S25" s="175"/>
      <c r="T25" s="175"/>
    </row>
    <row r="26" spans="1:23" x14ac:dyDescent="0.25">
      <c r="A26" s="4"/>
      <c r="B26" s="186" t="s">
        <v>440</v>
      </c>
      <c r="C26" s="186"/>
      <c r="D26" s="1" t="e">
        <f>AVERAGE(#REF!)</f>
        <v>#REF!</v>
      </c>
      <c r="E26" s="10">
        <v>0.15</v>
      </c>
      <c r="F26" s="192"/>
      <c r="G26" s="192"/>
      <c r="H26" s="191"/>
      <c r="I26" s="231"/>
      <c r="L26" s="175"/>
      <c r="M26" s="175"/>
      <c r="N26" s="175"/>
      <c r="O26" s="175"/>
      <c r="P26" s="175"/>
      <c r="Q26" s="175"/>
      <c r="R26" s="175"/>
      <c r="S26" s="175"/>
      <c r="T26" s="175"/>
    </row>
    <row r="27" spans="1:23" ht="26.45" customHeight="1" x14ac:dyDescent="0.25">
      <c r="A27" s="4"/>
      <c r="B27" s="229" t="s">
        <v>647</v>
      </c>
      <c r="C27" s="229"/>
      <c r="D27" s="1" t="e">
        <f>AVERAGE(#REF!)</f>
        <v>#REF!</v>
      </c>
      <c r="E27" s="10">
        <v>0.1</v>
      </c>
      <c r="F27" s="192"/>
      <c r="G27" s="192"/>
      <c r="H27" s="191"/>
      <c r="I27" s="231"/>
      <c r="L27" s="175"/>
      <c r="M27" s="175"/>
      <c r="N27" s="175"/>
      <c r="O27" s="175"/>
      <c r="P27" s="175"/>
      <c r="Q27" s="175"/>
      <c r="R27" s="175"/>
      <c r="S27" s="175"/>
      <c r="T27" s="175"/>
    </row>
    <row r="28" spans="1:23" x14ac:dyDescent="0.25">
      <c r="A28" s="4"/>
      <c r="B28" s="186" t="s">
        <v>527</v>
      </c>
      <c r="C28" s="186"/>
      <c r="D28" s="1" t="e">
        <f>AVERAGE(#REF!)</f>
        <v>#REF!</v>
      </c>
      <c r="E28" s="26">
        <v>0.125</v>
      </c>
      <c r="F28" s="192"/>
      <c r="G28" s="192"/>
      <c r="H28" s="191"/>
      <c r="I28" s="231"/>
      <c r="L28" s="175" t="s">
        <v>651</v>
      </c>
      <c r="M28" s="175"/>
      <c r="N28" s="175"/>
      <c r="O28" s="175"/>
      <c r="P28" s="175"/>
      <c r="Q28" s="175"/>
      <c r="R28" s="175" t="e">
        <f>IF(R21&gt;=$W$11, "Very high", IF(R21&gt;=$W$10, "High", IF(R21&gt;=$W$9, "Medium", IF(R21&gt;=$W$8, "Low", IF(R21&gt;=$W$7, "Very low", FALSE)))))</f>
        <v>#REF!</v>
      </c>
      <c r="S28" s="175"/>
      <c r="T28" s="175"/>
    </row>
    <row r="29" spans="1:23" x14ac:dyDescent="0.25">
      <c r="A29" s="4"/>
      <c r="B29" s="186" t="s">
        <v>649</v>
      </c>
      <c r="C29" s="186"/>
      <c r="D29" s="1" t="e">
        <f>AVERAGE(#REF!)</f>
        <v>#REF!</v>
      </c>
      <c r="E29" s="10">
        <v>0.05</v>
      </c>
      <c r="F29" s="192"/>
      <c r="G29" s="192"/>
      <c r="H29" s="191"/>
      <c r="I29" s="231"/>
      <c r="L29" s="175"/>
      <c r="M29" s="175"/>
      <c r="N29" s="175"/>
      <c r="O29" s="175"/>
      <c r="P29" s="175"/>
      <c r="Q29" s="175"/>
      <c r="R29" s="175"/>
      <c r="S29" s="175"/>
      <c r="T29" s="175"/>
    </row>
    <row r="30" spans="1:23" x14ac:dyDescent="0.25">
      <c r="A30" s="4"/>
      <c r="B30" s="186" t="s">
        <v>321</v>
      </c>
      <c r="C30" s="186"/>
      <c r="D30" s="1" t="e">
        <f>AVERAGE(#REF!)</f>
        <v>#REF!</v>
      </c>
      <c r="E30" s="26">
        <v>0.125</v>
      </c>
      <c r="F30" s="192"/>
      <c r="G30" s="192"/>
      <c r="H30" s="191"/>
      <c r="I30" s="231"/>
      <c r="L30" s="175"/>
      <c r="M30" s="175"/>
      <c r="N30" s="175"/>
      <c r="O30" s="175"/>
      <c r="P30" s="175"/>
      <c r="Q30" s="175"/>
      <c r="R30" s="175"/>
      <c r="S30" s="175"/>
      <c r="T30" s="175"/>
    </row>
    <row r="31" spans="1:23" x14ac:dyDescent="0.25">
      <c r="L31" s="175"/>
      <c r="M31" s="175"/>
      <c r="N31" s="175"/>
      <c r="O31" s="175"/>
      <c r="P31" s="175"/>
      <c r="Q31" s="175"/>
      <c r="R31" s="175"/>
      <c r="S31" s="175"/>
      <c r="T31" s="175"/>
    </row>
    <row r="32" spans="1:23" x14ac:dyDescent="0.25">
      <c r="L32" s="175"/>
      <c r="M32" s="175"/>
      <c r="N32" s="175"/>
      <c r="O32" s="175"/>
      <c r="P32" s="175"/>
      <c r="Q32" s="175"/>
      <c r="R32" s="175"/>
      <c r="S32" s="175"/>
      <c r="T32" s="175"/>
    </row>
  </sheetData>
  <sheetProtection password="DBC4" sheet="1" objects="1" scenarios="1"/>
  <mergeCells count="66">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L13:N13"/>
    <mergeCell ref="L9:N9"/>
    <mergeCell ref="L14:N14"/>
    <mergeCell ref="L15:N15"/>
    <mergeCell ref="G19:G20"/>
    <mergeCell ref="G14:G17"/>
    <mergeCell ref="L8:N8"/>
    <mergeCell ref="H5:I5"/>
    <mergeCell ref="A6:C6"/>
    <mergeCell ref="H6:I11"/>
    <mergeCell ref="L5:N5"/>
    <mergeCell ref="B15:C15"/>
    <mergeCell ref="B16:C16"/>
    <mergeCell ref="A12:C12"/>
    <mergeCell ref="H12:H30"/>
    <mergeCell ref="G24:G30"/>
    <mergeCell ref="A18:C18"/>
    <mergeCell ref="B24:C24"/>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C17" sqref="C17"/>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6" t="s">
        <v>0</v>
      </c>
      <c r="B1" s="146"/>
      <c r="C1" s="146"/>
      <c r="D1" s="146"/>
    </row>
    <row r="2" spans="1:7" x14ac:dyDescent="0.2">
      <c r="A2" s="147" t="s">
        <v>656</v>
      </c>
      <c r="B2" s="147"/>
      <c r="C2" s="147"/>
      <c r="D2" s="147"/>
    </row>
    <row r="3" spans="1:7" ht="13.5" x14ac:dyDescent="0.2">
      <c r="A3" s="91"/>
      <c r="B3" s="91"/>
      <c r="C3" s="92"/>
      <c r="D3" s="93" t="s">
        <v>1</v>
      </c>
    </row>
    <row r="4" spans="1:7" x14ac:dyDescent="0.2">
      <c r="A4" s="94" t="s">
        <v>2</v>
      </c>
      <c r="B4" s="94" t="s">
        <v>3</v>
      </c>
      <c r="C4" s="140" t="s">
        <v>4</v>
      </c>
      <c r="D4" s="140"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50"/>
      <c r="E7" s="105">
        <f>C7-'CT3'!D56</f>
        <v>0</v>
      </c>
      <c r="F7" s="105">
        <f>D7-'CT3'!D57</f>
        <v>0</v>
      </c>
      <c r="G7" s="106" t="s">
        <v>664</v>
      </c>
    </row>
    <row r="8" spans="1:7" x14ac:dyDescent="0.2">
      <c r="A8" s="102" t="s">
        <v>12</v>
      </c>
      <c r="B8" s="103" t="s">
        <v>13</v>
      </c>
      <c r="C8" s="50"/>
      <c r="D8" s="50"/>
    </row>
    <row r="9" spans="1:7" x14ac:dyDescent="0.2">
      <c r="A9" s="102" t="s">
        <v>14</v>
      </c>
      <c r="B9" s="103" t="s">
        <v>15</v>
      </c>
      <c r="C9" s="50"/>
      <c r="D9" s="50"/>
    </row>
    <row r="10" spans="1:7" x14ac:dyDescent="0.2">
      <c r="A10" s="102" t="s">
        <v>16</v>
      </c>
      <c r="B10" s="103" t="s">
        <v>17</v>
      </c>
      <c r="C10" s="50"/>
      <c r="D10" s="50"/>
    </row>
    <row r="11" spans="1:7" x14ac:dyDescent="0.2">
      <c r="A11" s="102" t="s">
        <v>18</v>
      </c>
      <c r="B11" s="103" t="s">
        <v>19</v>
      </c>
      <c r="C11" s="50"/>
      <c r="D11" s="50"/>
    </row>
    <row r="12" spans="1:7" x14ac:dyDescent="0.2">
      <c r="A12" s="102" t="s">
        <v>20</v>
      </c>
      <c r="B12" s="103" t="s">
        <v>21</v>
      </c>
      <c r="C12" s="50"/>
      <c r="D12" s="50"/>
    </row>
    <row r="13" spans="1:7" x14ac:dyDescent="0.2">
      <c r="A13" s="102" t="s">
        <v>22</v>
      </c>
      <c r="B13" s="103" t="s">
        <v>23</v>
      </c>
      <c r="C13" s="50"/>
      <c r="D13" s="50"/>
    </row>
    <row r="14" spans="1:7" x14ac:dyDescent="0.2">
      <c r="A14" s="102" t="s">
        <v>24</v>
      </c>
      <c r="B14" s="103" t="s">
        <v>25</v>
      </c>
      <c r="C14" s="50"/>
      <c r="D14" s="50"/>
    </row>
    <row r="15" spans="1:7" ht="25.5" x14ac:dyDescent="0.2">
      <c r="A15" s="102" t="s">
        <v>26</v>
      </c>
      <c r="B15" s="103" t="s">
        <v>27</v>
      </c>
      <c r="C15" s="50"/>
      <c r="D15" s="50"/>
    </row>
    <row r="16" spans="1:7" x14ac:dyDescent="0.2">
      <c r="A16" s="102" t="s">
        <v>28</v>
      </c>
      <c r="B16" s="103"/>
      <c r="C16" s="104"/>
      <c r="D16" s="104"/>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59" t="str">
        <f>+[1]RCA!B32</f>
        <v>Гүйцэтгэх захирал</v>
      </c>
      <c r="C70" s="148" t="s">
        <v>127</v>
      </c>
      <c r="D70" s="148"/>
    </row>
    <row r="71" spans="1:7" x14ac:dyDescent="0.2">
      <c r="B71" s="59" t="s">
        <v>128</v>
      </c>
      <c r="C71" s="148" t="s">
        <v>127</v>
      </c>
      <c r="D71" s="148"/>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33" customWidth="1"/>
    <col min="2" max="2" width="51.5703125" style="90" customWidth="1"/>
    <col min="3" max="3" width="20.7109375" style="90" customWidth="1"/>
    <col min="4" max="4" width="18.7109375" style="90" customWidth="1"/>
    <col min="5" max="16384" width="9.140625" style="90"/>
  </cols>
  <sheetData>
    <row r="1" spans="1:4" x14ac:dyDescent="0.2">
      <c r="A1" s="146" t="s">
        <v>129</v>
      </c>
      <c r="B1" s="146"/>
      <c r="C1" s="146"/>
    </row>
    <row r="2" spans="1:4" x14ac:dyDescent="0.2">
      <c r="A2" s="149" t="str">
        <f>'CT1'!A2:D2</f>
        <v>ЗУУЧЛАЛЫН БАЙГУУЛЛАГЫН НЭР</v>
      </c>
      <c r="B2" s="149"/>
      <c r="C2" s="149"/>
      <c r="D2" s="98"/>
    </row>
    <row r="3" spans="1:4" x14ac:dyDescent="0.2">
      <c r="A3" s="89"/>
      <c r="B3" s="89"/>
      <c r="C3" s="123" t="str">
        <f>+[1]BS!D3</f>
        <v>/мянган төгрөг/</v>
      </c>
    </row>
    <row r="4" spans="1:4" x14ac:dyDescent="0.2">
      <c r="A4" s="124" t="s">
        <v>2</v>
      </c>
      <c r="B4" s="124" t="s">
        <v>3</v>
      </c>
      <c r="C4" s="125" t="str">
        <f>'CT1'!D4</f>
        <v>...-р сарын ...</v>
      </c>
    </row>
    <row r="5" spans="1:4" x14ac:dyDescent="0.2">
      <c r="A5" s="124">
        <v>1</v>
      </c>
      <c r="B5" s="126" t="s">
        <v>130</v>
      </c>
      <c r="C5" s="51"/>
    </row>
    <row r="6" spans="1:4" x14ac:dyDescent="0.2">
      <c r="A6" s="124">
        <v>2</v>
      </c>
      <c r="B6" s="126" t="s">
        <v>131</v>
      </c>
      <c r="C6" s="51"/>
    </row>
    <row r="7" spans="1:4" x14ac:dyDescent="0.2">
      <c r="A7" s="127">
        <v>3</v>
      </c>
      <c r="B7" s="128" t="s">
        <v>132</v>
      </c>
      <c r="C7" s="129">
        <f>C5-C6</f>
        <v>0</v>
      </c>
    </row>
    <row r="8" spans="1:4" x14ac:dyDescent="0.2">
      <c r="A8" s="124">
        <v>4</v>
      </c>
      <c r="B8" s="126" t="s">
        <v>133</v>
      </c>
      <c r="C8" s="52"/>
    </row>
    <row r="9" spans="1:4" x14ac:dyDescent="0.2">
      <c r="A9" s="124">
        <v>5</v>
      </c>
      <c r="B9" s="126" t="s">
        <v>134</v>
      </c>
      <c r="C9" s="52"/>
    </row>
    <row r="10" spans="1:4" x14ac:dyDescent="0.2">
      <c r="A10" s="124">
        <v>6</v>
      </c>
      <c r="B10" s="126" t="s">
        <v>135</v>
      </c>
      <c r="C10" s="52"/>
    </row>
    <row r="11" spans="1:4" x14ac:dyDescent="0.2">
      <c r="A11" s="124">
        <v>7</v>
      </c>
      <c r="B11" s="126" t="s">
        <v>136</v>
      </c>
      <c r="C11" s="53"/>
    </row>
    <row r="12" spans="1:4" x14ac:dyDescent="0.2">
      <c r="A12" s="124">
        <v>8</v>
      </c>
      <c r="B12" s="126" t="s">
        <v>137</v>
      </c>
      <c r="C12" s="53"/>
    </row>
    <row r="13" spans="1:4" x14ac:dyDescent="0.2">
      <c r="A13" s="124">
        <v>9</v>
      </c>
      <c r="B13" s="126" t="s">
        <v>138</v>
      </c>
      <c r="C13" s="53"/>
    </row>
    <row r="14" spans="1:4" x14ac:dyDescent="0.2">
      <c r="A14" s="124">
        <v>10</v>
      </c>
      <c r="B14" s="126" t="s">
        <v>139</v>
      </c>
      <c r="C14" s="53"/>
    </row>
    <row r="15" spans="1:4" x14ac:dyDescent="0.2">
      <c r="A15" s="124">
        <v>11</v>
      </c>
      <c r="B15" s="126" t="s">
        <v>140</v>
      </c>
      <c r="C15" s="53"/>
    </row>
    <row r="16" spans="1:4" x14ac:dyDescent="0.2">
      <c r="A16" s="124">
        <v>12</v>
      </c>
      <c r="B16" s="126" t="s">
        <v>141</v>
      </c>
      <c r="C16" s="53"/>
    </row>
    <row r="17" spans="1:3" x14ac:dyDescent="0.2">
      <c r="A17" s="124">
        <v>13</v>
      </c>
      <c r="B17" s="126" t="s">
        <v>142</v>
      </c>
      <c r="C17" s="51"/>
    </row>
    <row r="18" spans="1:3" x14ac:dyDescent="0.2">
      <c r="A18" s="124">
        <v>14</v>
      </c>
      <c r="B18" s="126" t="s">
        <v>143</v>
      </c>
      <c r="C18" s="53"/>
    </row>
    <row r="19" spans="1:3" x14ac:dyDescent="0.2">
      <c r="A19" s="124">
        <v>15</v>
      </c>
      <c r="B19" s="126" t="s">
        <v>144</v>
      </c>
      <c r="C19" s="53"/>
    </row>
    <row r="20" spans="1:3" x14ac:dyDescent="0.2">
      <c r="A20" s="124">
        <v>16</v>
      </c>
      <c r="B20" s="126" t="s">
        <v>145</v>
      </c>
      <c r="C20" s="53"/>
    </row>
    <row r="21" spans="1:3" x14ac:dyDescent="0.2">
      <c r="A21" s="124">
        <v>17</v>
      </c>
      <c r="B21" s="126" t="s">
        <v>146</v>
      </c>
      <c r="C21" s="53"/>
    </row>
    <row r="22" spans="1:3" x14ac:dyDescent="0.2">
      <c r="A22" s="127">
        <v>18</v>
      </c>
      <c r="B22" s="128" t="s">
        <v>147</v>
      </c>
      <c r="C22" s="129">
        <f>C7+C8+C9+C10+C11+C12-C13-C14-C15-C16+C17+C18+C19+C20+C21</f>
        <v>0</v>
      </c>
    </row>
    <row r="23" spans="1:3" x14ac:dyDescent="0.2">
      <c r="A23" s="124">
        <v>19</v>
      </c>
      <c r="B23" s="130" t="s">
        <v>148</v>
      </c>
      <c r="C23" s="53"/>
    </row>
    <row r="24" spans="1:3" x14ac:dyDescent="0.2">
      <c r="A24" s="127">
        <v>20</v>
      </c>
      <c r="B24" s="128" t="s">
        <v>149</v>
      </c>
      <c r="C24" s="129">
        <f>C22-C23</f>
        <v>0</v>
      </c>
    </row>
    <row r="25" spans="1:3" ht="25.5" x14ac:dyDescent="0.2">
      <c r="A25" s="124">
        <v>21</v>
      </c>
      <c r="B25" s="131" t="s">
        <v>150</v>
      </c>
      <c r="C25" s="54"/>
    </row>
    <row r="26" spans="1:3" x14ac:dyDescent="0.2">
      <c r="A26" s="127">
        <v>22</v>
      </c>
      <c r="B26" s="128" t="s">
        <v>151</v>
      </c>
      <c r="C26" s="129">
        <f>C24-C25</f>
        <v>0</v>
      </c>
    </row>
    <row r="27" spans="1:3" x14ac:dyDescent="0.2">
      <c r="A27" s="124">
        <v>23</v>
      </c>
      <c r="B27" s="126" t="s">
        <v>152</v>
      </c>
      <c r="C27" s="52"/>
    </row>
    <row r="28" spans="1:3" x14ac:dyDescent="0.2">
      <c r="A28" s="124"/>
      <c r="B28" s="126" t="s">
        <v>153</v>
      </c>
      <c r="C28" s="52"/>
    </row>
    <row r="29" spans="1:3" x14ac:dyDescent="0.2">
      <c r="A29" s="124"/>
      <c r="B29" s="126" t="s">
        <v>154</v>
      </c>
      <c r="C29" s="54"/>
    </row>
    <row r="30" spans="1:3" x14ac:dyDescent="0.2">
      <c r="A30" s="124"/>
      <c r="B30" s="126" t="s">
        <v>155</v>
      </c>
      <c r="C30" s="54"/>
    </row>
    <row r="31" spans="1:3" x14ac:dyDescent="0.2">
      <c r="A31" s="124">
        <v>24</v>
      </c>
      <c r="B31" s="131" t="s">
        <v>156</v>
      </c>
      <c r="C31" s="52"/>
    </row>
    <row r="32" spans="1:3" x14ac:dyDescent="0.2">
      <c r="A32" s="127">
        <v>25</v>
      </c>
      <c r="B32" s="128" t="s">
        <v>157</v>
      </c>
      <c r="C32" s="132">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abSelected="1" topLeftCell="A31" workbookViewId="0">
      <selection activeCell="F50" sqref="F50"/>
    </sheetView>
  </sheetViews>
  <sheetFormatPr defaultRowHeight="12.75" x14ac:dyDescent="0.2"/>
  <cols>
    <col min="1" max="1" width="5.7109375" style="133" bestFit="1" customWidth="1"/>
    <col min="2" max="2" width="46" style="90" customWidth="1"/>
    <col min="3" max="3" width="27" style="90" customWidth="1"/>
    <col min="4" max="4" width="27.140625" style="90" customWidth="1"/>
    <col min="5" max="16384" width="9.140625" style="90"/>
  </cols>
  <sheetData>
    <row r="1" spans="1:4" x14ac:dyDescent="0.2">
      <c r="A1" s="146" t="s">
        <v>158</v>
      </c>
      <c r="B1" s="146"/>
      <c r="C1" s="146"/>
      <c r="D1" s="146"/>
    </row>
    <row r="2" spans="1:4" ht="15" customHeight="1" x14ac:dyDescent="0.2">
      <c r="A2" s="238" t="str">
        <f>+'CT1'!A2:D2</f>
        <v>ЗУУЧЛАЛЫН БАЙГУУЛЛАГЫН НЭР</v>
      </c>
      <c r="B2" s="238"/>
      <c r="C2" s="238"/>
      <c r="D2" s="238"/>
    </row>
    <row r="3" spans="1:4" x14ac:dyDescent="0.2">
      <c r="A3" s="134" t="s">
        <v>2</v>
      </c>
      <c r="B3" s="134" t="s">
        <v>3</v>
      </c>
      <c r="C3" s="134" t="str">
        <f>'CT1'!C4</f>
        <v xml:space="preserve">...-р сарын ... </v>
      </c>
      <c r="D3" s="134" t="str">
        <f>'CT1'!D4</f>
        <v>...-р сарын ...</v>
      </c>
    </row>
    <row r="4" spans="1:4" ht="25.5" x14ac:dyDescent="0.2">
      <c r="A4" s="102" t="s">
        <v>6</v>
      </c>
      <c r="B4" s="109" t="s">
        <v>159</v>
      </c>
      <c r="C4" s="50"/>
      <c r="D4" s="50"/>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50"/>
      <c r="D23" s="50"/>
    </row>
    <row r="24" spans="1:4" x14ac:dyDescent="0.2">
      <c r="A24" s="102" t="s">
        <v>56</v>
      </c>
      <c r="B24" s="109" t="s">
        <v>160</v>
      </c>
      <c r="C24" s="50"/>
      <c r="D24" s="50"/>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50"/>
      <c r="D32" s="50"/>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50"/>
      <c r="D39" s="50"/>
    </row>
    <row r="40" spans="1:4" ht="25.5" x14ac:dyDescent="0.2">
      <c r="A40" s="108" t="s">
        <v>102</v>
      </c>
      <c r="B40" s="100" t="s">
        <v>204</v>
      </c>
      <c r="C40" s="101">
        <f>C24-C33</f>
        <v>0</v>
      </c>
      <c r="D40" s="101">
        <f>D24-D33</f>
        <v>0</v>
      </c>
    </row>
    <row r="41" spans="1:4" ht="25.5" x14ac:dyDescent="0.2">
      <c r="A41" s="102" t="s">
        <v>205</v>
      </c>
      <c r="B41" s="109" t="s">
        <v>206</v>
      </c>
      <c r="C41" s="50"/>
      <c r="D41" s="50"/>
    </row>
    <row r="42" spans="1:4" x14ac:dyDescent="0.2">
      <c r="A42" s="102" t="s">
        <v>207</v>
      </c>
      <c r="B42" s="109" t="s">
        <v>160</v>
      </c>
      <c r="C42" s="50"/>
      <c r="D42" s="50"/>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50"/>
      <c r="D47" s="50"/>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50"/>
      <c r="D52" s="50"/>
    </row>
    <row r="53" spans="1:4" ht="25.5" x14ac:dyDescent="0.2">
      <c r="A53" s="108" t="s">
        <v>225</v>
      </c>
      <c r="B53" s="100" t="s">
        <v>226</v>
      </c>
      <c r="C53" s="101">
        <f>C42-C47</f>
        <v>0</v>
      </c>
      <c r="D53" s="101">
        <f>D42-D47</f>
        <v>0</v>
      </c>
    </row>
    <row r="54" spans="1:4" x14ac:dyDescent="0.2">
      <c r="A54" s="102" t="s">
        <v>227</v>
      </c>
      <c r="B54" s="103" t="s">
        <v>228</v>
      </c>
      <c r="C54" s="50"/>
      <c r="D54" s="50"/>
    </row>
    <row r="55" spans="1:4" x14ac:dyDescent="0.2">
      <c r="A55" s="102" t="s">
        <v>229</v>
      </c>
      <c r="B55" s="109" t="s">
        <v>230</v>
      </c>
      <c r="C55" s="104">
        <f t="shared" ref="C55:D57" si="0">C22+C40+C53</f>
        <v>0</v>
      </c>
      <c r="D55" s="104">
        <f t="shared" si="0"/>
        <v>0</v>
      </c>
    </row>
    <row r="56" spans="1:4" ht="25.5" x14ac:dyDescent="0.2">
      <c r="A56" s="102" t="s">
        <v>231</v>
      </c>
      <c r="B56" s="109" t="s">
        <v>232</v>
      </c>
      <c r="C56" s="104">
        <f t="shared" si="0"/>
        <v>0</v>
      </c>
      <c r="D56" s="104">
        <f t="shared" si="0"/>
        <v>0</v>
      </c>
    </row>
    <row r="57" spans="1:4" ht="25.5" x14ac:dyDescent="0.2">
      <c r="A57" s="102" t="s">
        <v>233</v>
      </c>
      <c r="B57" s="109" t="s">
        <v>234</v>
      </c>
      <c r="C57" s="104">
        <f t="shared" si="0"/>
        <v>0</v>
      </c>
      <c r="D57" s="104">
        <f t="shared" si="0"/>
        <v>0</v>
      </c>
    </row>
    <row r="59" spans="1:4" x14ac:dyDescent="0.2">
      <c r="B59" s="90" t="str">
        <f>+[1]IS!B34</f>
        <v>Тайланг үнэн зөв гаргасан:</v>
      </c>
    </row>
    <row r="60" spans="1:4" x14ac:dyDescent="0.2">
      <c r="B60" s="90" t="str">
        <f>+[1]IS!B35</f>
        <v>Гүйцэтгэх захирал</v>
      </c>
      <c r="C60" s="146" t="str">
        <f>+'CT1'!C70:D70</f>
        <v>/НЭР/</v>
      </c>
      <c r="D60" s="146"/>
    </row>
    <row r="61" spans="1:4" x14ac:dyDescent="0.2">
      <c r="B61" s="90" t="str">
        <f>+[1]IS!B36</f>
        <v xml:space="preserve">Нягтлан бодогч </v>
      </c>
      <c r="C61" s="146" t="str">
        <f>+'CT1'!C71:D71</f>
        <v>/НЭР/</v>
      </c>
      <c r="D61" s="146"/>
    </row>
  </sheetData>
  <sheetProtection algorithmName="SHA-512" hashValue="d65kk5PB46tM6Q+alogeCmhm3bgu2fCsCaNhpYcFSjnENg8uEO2NDOqLeFTan16vhCYMPfWEW2mf9akdParNjQ==" saltValue="cEfFUSQwwGz0mpBK8kPjtQ==" spinCount="100000"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5" customWidth="1"/>
    <col min="2" max="2" width="30.28515625" style="118" customWidth="1"/>
    <col min="3" max="3" width="10.7109375" style="118" bestFit="1" customWidth="1"/>
    <col min="4" max="4" width="8.85546875" style="118" bestFit="1" customWidth="1"/>
    <col min="5" max="5" width="13.28515625" style="118" customWidth="1"/>
    <col min="6" max="6" width="15" style="118" customWidth="1"/>
    <col min="7" max="7" width="14" style="118" bestFit="1" customWidth="1"/>
    <col min="8" max="8" width="12.28515625" style="122" bestFit="1" customWidth="1"/>
    <col min="9" max="9" width="13.42578125" style="118" customWidth="1"/>
    <col min="10" max="10" width="11.7109375" style="118" bestFit="1" customWidth="1"/>
    <col min="11" max="16384" width="9.140625" style="118"/>
  </cols>
  <sheetData>
    <row r="1" spans="1:10" x14ac:dyDescent="0.25">
      <c r="C1" s="152" t="s">
        <v>235</v>
      </c>
      <c r="D1" s="152"/>
      <c r="E1" s="152"/>
      <c r="F1" s="152"/>
      <c r="G1" s="152"/>
    </row>
    <row r="2" spans="1:10" x14ac:dyDescent="0.25">
      <c r="A2" s="151" t="str">
        <f>+'CT1'!A2:D2</f>
        <v>ЗУУЧЛАЛЫН БАЙГУУЛЛАГЫН НЭР</v>
      </c>
      <c r="B2" s="151"/>
      <c r="C2" s="151"/>
      <c r="D2" s="151"/>
      <c r="E2" s="151"/>
      <c r="F2" s="151"/>
      <c r="G2" s="151"/>
      <c r="H2" s="151"/>
      <c r="I2" s="151"/>
      <c r="J2" s="151"/>
    </row>
    <row r="3" spans="1:10" ht="38.25" x14ac:dyDescent="0.25">
      <c r="A3" s="136" t="s">
        <v>236</v>
      </c>
      <c r="B3" s="136" t="s">
        <v>3</v>
      </c>
      <c r="C3" s="136" t="s">
        <v>103</v>
      </c>
      <c r="D3" s="136" t="s">
        <v>111</v>
      </c>
      <c r="E3" s="136" t="s">
        <v>113</v>
      </c>
      <c r="F3" s="136" t="s">
        <v>115</v>
      </c>
      <c r="G3" s="136" t="s">
        <v>117</v>
      </c>
      <c r="H3" s="136" t="s">
        <v>119</v>
      </c>
      <c r="I3" s="136" t="s">
        <v>121</v>
      </c>
      <c r="J3" s="136" t="s">
        <v>237</v>
      </c>
    </row>
    <row r="4" spans="1:10" ht="25.5" x14ac:dyDescent="0.25">
      <c r="A4" s="136">
        <v>1</v>
      </c>
      <c r="B4" s="109" t="s">
        <v>238</v>
      </c>
      <c r="C4" s="50"/>
      <c r="D4" s="50"/>
      <c r="E4" s="50"/>
      <c r="F4" s="50"/>
      <c r="G4" s="50"/>
      <c r="H4" s="50"/>
      <c r="I4" s="50"/>
      <c r="J4" s="104">
        <f>SUM(C4:I4)</f>
        <v>0</v>
      </c>
    </row>
    <row r="5" spans="1:10" ht="38.25" x14ac:dyDescent="0.25">
      <c r="A5" s="136">
        <v>2</v>
      </c>
      <c r="B5" s="103" t="s">
        <v>239</v>
      </c>
      <c r="C5" s="50"/>
      <c r="D5" s="50"/>
      <c r="E5" s="50"/>
      <c r="F5" s="50"/>
      <c r="G5" s="50"/>
      <c r="H5" s="50"/>
      <c r="I5" s="50"/>
      <c r="J5" s="104">
        <f>SUM(C5:I5)</f>
        <v>0</v>
      </c>
    </row>
    <row r="6" spans="1:10" x14ac:dyDescent="0.25">
      <c r="A6" s="137">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6">
        <v>4</v>
      </c>
      <c r="B7" s="103" t="s">
        <v>151</v>
      </c>
      <c r="C7" s="50"/>
      <c r="D7" s="50"/>
      <c r="E7" s="50"/>
      <c r="F7" s="50"/>
      <c r="G7" s="50"/>
      <c r="H7" s="50"/>
      <c r="I7" s="50"/>
      <c r="J7" s="104">
        <f t="shared" si="1"/>
        <v>0</v>
      </c>
    </row>
    <row r="8" spans="1:10" x14ac:dyDescent="0.25">
      <c r="A8" s="136">
        <v>5</v>
      </c>
      <c r="B8" s="103" t="s">
        <v>152</v>
      </c>
      <c r="C8" s="50"/>
      <c r="D8" s="50"/>
      <c r="E8" s="50"/>
      <c r="F8" s="50"/>
      <c r="G8" s="50"/>
      <c r="H8" s="50"/>
      <c r="I8" s="50"/>
      <c r="J8" s="104">
        <f t="shared" si="1"/>
        <v>0</v>
      </c>
    </row>
    <row r="9" spans="1:10" x14ac:dyDescent="0.25">
      <c r="A9" s="136">
        <v>6</v>
      </c>
      <c r="B9" s="103" t="s">
        <v>241</v>
      </c>
      <c r="C9" s="50"/>
      <c r="D9" s="50"/>
      <c r="E9" s="50"/>
      <c r="F9" s="50"/>
      <c r="G9" s="50"/>
      <c r="H9" s="50"/>
      <c r="I9" s="50"/>
      <c r="J9" s="104">
        <f t="shared" si="1"/>
        <v>0</v>
      </c>
    </row>
    <row r="10" spans="1:10" x14ac:dyDescent="0.25">
      <c r="A10" s="136">
        <v>7</v>
      </c>
      <c r="B10" s="103" t="s">
        <v>242</v>
      </c>
      <c r="C10" s="50"/>
      <c r="D10" s="50"/>
      <c r="E10" s="50"/>
      <c r="F10" s="50"/>
      <c r="G10" s="50"/>
      <c r="H10" s="50"/>
      <c r="I10" s="50"/>
      <c r="J10" s="104">
        <f t="shared" si="1"/>
        <v>0</v>
      </c>
    </row>
    <row r="11" spans="1:10" ht="25.5" x14ac:dyDescent="0.25">
      <c r="A11" s="136">
        <v>8</v>
      </c>
      <c r="B11" s="103" t="s">
        <v>243</v>
      </c>
      <c r="C11" s="50"/>
      <c r="D11" s="50"/>
      <c r="E11" s="50"/>
      <c r="F11" s="50"/>
      <c r="G11" s="50"/>
      <c r="H11" s="50"/>
      <c r="I11" s="50"/>
      <c r="J11" s="104">
        <f t="shared" si="1"/>
        <v>0</v>
      </c>
    </row>
    <row r="12" spans="1:10" ht="25.5" x14ac:dyDescent="0.25">
      <c r="A12" s="137">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6">
        <v>10</v>
      </c>
      <c r="B13" s="103" t="s">
        <v>239</v>
      </c>
      <c r="C13" s="50"/>
      <c r="D13" s="50"/>
      <c r="E13" s="50"/>
      <c r="F13" s="50"/>
      <c r="G13" s="50"/>
      <c r="H13" s="50"/>
      <c r="I13" s="50"/>
      <c r="J13" s="104">
        <f t="shared" si="1"/>
        <v>0</v>
      </c>
    </row>
    <row r="14" spans="1:10" x14ac:dyDescent="0.25">
      <c r="A14" s="137">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6">
        <v>12</v>
      </c>
      <c r="B15" s="103" t="s">
        <v>151</v>
      </c>
      <c r="C15" s="50"/>
      <c r="D15" s="50"/>
      <c r="E15" s="50"/>
      <c r="F15" s="50"/>
      <c r="G15" s="50"/>
      <c r="H15" s="50"/>
      <c r="I15" s="50"/>
      <c r="J15" s="104">
        <f t="shared" si="1"/>
        <v>0</v>
      </c>
    </row>
    <row r="16" spans="1:10" x14ac:dyDescent="0.25">
      <c r="A16" s="136">
        <v>13</v>
      </c>
      <c r="B16" s="103" t="s">
        <v>152</v>
      </c>
      <c r="C16" s="50"/>
      <c r="D16" s="50"/>
      <c r="E16" s="50"/>
      <c r="F16" s="50"/>
      <c r="G16" s="50"/>
      <c r="H16" s="50"/>
      <c r="I16" s="50"/>
      <c r="J16" s="104">
        <f t="shared" si="1"/>
        <v>0</v>
      </c>
    </row>
    <row r="17" spans="1:10" x14ac:dyDescent="0.25">
      <c r="A17" s="136">
        <v>14</v>
      </c>
      <c r="B17" s="103" t="s">
        <v>241</v>
      </c>
      <c r="C17" s="50"/>
      <c r="D17" s="50"/>
      <c r="E17" s="50"/>
      <c r="F17" s="50"/>
      <c r="G17" s="50"/>
      <c r="H17" s="50"/>
      <c r="I17" s="50"/>
      <c r="J17" s="104">
        <f t="shared" si="1"/>
        <v>0</v>
      </c>
    </row>
    <row r="18" spans="1:10" x14ac:dyDescent="0.25">
      <c r="A18" s="136">
        <v>15</v>
      </c>
      <c r="B18" s="103" t="s">
        <v>242</v>
      </c>
      <c r="C18" s="50"/>
      <c r="D18" s="50"/>
      <c r="E18" s="50"/>
      <c r="F18" s="50"/>
      <c r="G18" s="50"/>
      <c r="H18" s="50"/>
      <c r="I18" s="50"/>
      <c r="J18" s="104">
        <f t="shared" si="1"/>
        <v>0</v>
      </c>
    </row>
    <row r="19" spans="1:10" ht="25.5" x14ac:dyDescent="0.25">
      <c r="A19" s="136">
        <v>16</v>
      </c>
      <c r="B19" s="103" t="s">
        <v>243</v>
      </c>
      <c r="C19" s="50"/>
      <c r="D19" s="50"/>
      <c r="E19" s="50"/>
      <c r="F19" s="50"/>
      <c r="G19" s="50"/>
      <c r="H19" s="50"/>
      <c r="I19" s="50"/>
      <c r="J19" s="104">
        <f t="shared" si="1"/>
        <v>0</v>
      </c>
    </row>
    <row r="20" spans="1:10" ht="25.5" x14ac:dyDescent="0.25">
      <c r="A20" s="137">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38"/>
    </row>
    <row r="23" spans="1:10" x14ac:dyDescent="0.25">
      <c r="B23" s="59" t="str">
        <f>+[1]IS!B35</f>
        <v>Гүйцэтгэх захирал</v>
      </c>
      <c r="C23" s="150" t="str">
        <f>+'CT1'!C70:D70</f>
        <v>/НЭР/</v>
      </c>
      <c r="D23" s="150"/>
    </row>
    <row r="24" spans="1:10" x14ac:dyDescent="0.25">
      <c r="B24" s="59" t="str">
        <f>+[1]IS!B36</f>
        <v xml:space="preserve">Нягтлан бодогч </v>
      </c>
      <c r="C24" s="150" t="str">
        <f>+'CT1'!C71:D71</f>
        <v>/НЭР/</v>
      </c>
      <c r="D24" s="150"/>
    </row>
    <row r="25" spans="1:10" x14ac:dyDescent="0.25">
      <c r="C25" s="139"/>
    </row>
    <row r="26" spans="1:10" x14ac:dyDescent="0.25">
      <c r="C26" s="139"/>
    </row>
    <row r="27" spans="1:10" x14ac:dyDescent="0.25">
      <c r="C27" s="139"/>
    </row>
    <row r="28" spans="1:10" x14ac:dyDescent="0.25">
      <c r="C28" s="139"/>
    </row>
    <row r="29" spans="1:10" x14ac:dyDescent="0.25">
      <c r="C29" s="139"/>
    </row>
    <row r="30" spans="1:10" x14ac:dyDescent="0.25">
      <c r="C30" s="138"/>
    </row>
    <row r="31" spans="1:10" x14ac:dyDescent="0.25">
      <c r="C31" s="139"/>
    </row>
    <row r="32" spans="1:10" x14ac:dyDescent="0.25">
      <c r="C32" s="138"/>
    </row>
    <row r="33" spans="3:3" x14ac:dyDescent="0.25">
      <c r="C33" s="139"/>
    </row>
    <row r="34" spans="3:3" x14ac:dyDescent="0.25">
      <c r="C34" s="139"/>
    </row>
    <row r="35" spans="3:3" x14ac:dyDescent="0.25">
      <c r="C35" s="139"/>
    </row>
    <row r="36" spans="3:3" x14ac:dyDescent="0.25">
      <c r="C36" s="139"/>
    </row>
    <row r="37" spans="3:3" x14ac:dyDescent="0.25">
      <c r="C37" s="139"/>
    </row>
    <row r="38" spans="3:3" x14ac:dyDescent="0.25">
      <c r="C38" s="138"/>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56" t="s">
        <v>244</v>
      </c>
      <c r="B1" s="156"/>
      <c r="C1" s="156"/>
      <c r="D1" s="156"/>
      <c r="E1" s="76"/>
    </row>
    <row r="2" spans="1:5" ht="15.75" customHeight="1" x14ac:dyDescent="0.25">
      <c r="A2" s="157" t="str">
        <f>+'CT1'!A2:D2</f>
        <v>ЗУУЧЛАЛЫН БАЙГУУЛЛАГЫН НЭР</v>
      </c>
      <c r="B2" s="157"/>
      <c r="C2" s="157"/>
      <c r="D2" s="157"/>
      <c r="E2" s="77"/>
    </row>
    <row r="3" spans="1:5" ht="15.75" x14ac:dyDescent="0.25">
      <c r="A3" s="78"/>
      <c r="B3" s="78"/>
      <c r="C3" s="78"/>
      <c r="D3" s="79" t="s">
        <v>245</v>
      </c>
    </row>
    <row r="4" spans="1:5" x14ac:dyDescent="0.25">
      <c r="A4" s="153" t="s">
        <v>246</v>
      </c>
      <c r="B4" s="158"/>
      <c r="C4" s="158"/>
      <c r="D4" s="158"/>
    </row>
    <row r="5" spans="1:5" ht="15.75" x14ac:dyDescent="0.25">
      <c r="A5" s="80" t="s">
        <v>236</v>
      </c>
      <c r="B5" s="159" t="s">
        <v>247</v>
      </c>
      <c r="C5" s="159"/>
      <c r="D5" s="81" t="s">
        <v>248</v>
      </c>
      <c r="E5" s="77"/>
    </row>
    <row r="6" spans="1:5" ht="15.75" x14ac:dyDescent="0.25">
      <c r="A6" s="75">
        <v>1</v>
      </c>
      <c r="B6" s="160" t="s">
        <v>249</v>
      </c>
      <c r="C6" s="161"/>
      <c r="D6" s="82"/>
      <c r="E6" s="83" t="str">
        <f>+IF(D6&gt;0,"","Утга нөхөх")</f>
        <v>Утга нөхөх</v>
      </c>
    </row>
    <row r="7" spans="1:5" ht="15.75" x14ac:dyDescent="0.25">
      <c r="A7" s="75">
        <v>2</v>
      </c>
      <c r="B7" s="160" t="s">
        <v>250</v>
      </c>
      <c r="C7" s="160"/>
      <c r="D7" s="82"/>
      <c r="E7" s="83" t="str">
        <f>+IF(D7&gt;0,"","Утга нөхөх")</f>
        <v>Утга нөхөх</v>
      </c>
    </row>
    <row r="8" spans="1:5" ht="15.75" x14ac:dyDescent="0.25">
      <c r="A8" s="75">
        <v>3</v>
      </c>
      <c r="B8" s="160" t="s">
        <v>251</v>
      </c>
      <c r="C8" s="160"/>
      <c r="D8" s="82"/>
      <c r="E8" s="83" t="str">
        <f>+IF(D8&gt;0,"","Утга нөхөх")</f>
        <v>Утга нөхөх</v>
      </c>
    </row>
    <row r="9" spans="1:5" ht="15.75" x14ac:dyDescent="0.25">
      <c r="A9" s="75">
        <v>4</v>
      </c>
      <c r="B9" s="160" t="s">
        <v>252</v>
      </c>
      <c r="C9" s="160"/>
      <c r="D9" s="84"/>
      <c r="E9" s="83" t="str">
        <f>+IF(D9&gt;0,"","Утга нөхөх")</f>
        <v>Утга нөхөх</v>
      </c>
    </row>
    <row r="10" spans="1:5" ht="27.6" customHeight="1" x14ac:dyDescent="0.25">
      <c r="A10" s="75">
        <v>4.0999999999999996</v>
      </c>
      <c r="B10" s="160" t="s">
        <v>253</v>
      </c>
      <c r="C10" s="160"/>
      <c r="D10" s="82"/>
      <c r="E10" s="83" t="str">
        <f>+IF(D10&gt;0,"","Утга нөхөх")</f>
        <v>Утга нөхөх</v>
      </c>
    </row>
    <row r="11" spans="1:5" x14ac:dyDescent="0.25">
      <c r="A11" s="153" t="s">
        <v>254</v>
      </c>
      <c r="B11" s="154"/>
      <c r="C11" s="154"/>
      <c r="D11" s="154"/>
      <c r="E11" s="83"/>
    </row>
    <row r="12" spans="1:5" x14ac:dyDescent="0.25">
      <c r="A12" s="1">
        <v>1</v>
      </c>
      <c r="B12" s="155" t="s">
        <v>255</v>
      </c>
      <c r="C12" s="155"/>
      <c r="D12" s="85"/>
      <c r="E12" s="83" t="str">
        <f>+IF(D12&gt;0,"","Утга нөхөх")</f>
        <v>Утга нөхөх</v>
      </c>
    </row>
    <row r="13" spans="1:5" x14ac:dyDescent="0.25">
      <c r="A13" s="1">
        <v>2</v>
      </c>
      <c r="B13" s="155" t="s">
        <v>256</v>
      </c>
      <c r="C13" s="155"/>
      <c r="D13" s="86"/>
      <c r="E13" s="83" t="str">
        <f>+IF(D13&gt;0,"","Утга нөхөх")</f>
        <v>Утга нөхөх</v>
      </c>
    </row>
    <row r="14" spans="1:5" x14ac:dyDescent="0.25">
      <c r="A14" s="1">
        <v>3</v>
      </c>
      <c r="B14" s="155" t="s">
        <v>257</v>
      </c>
      <c r="C14" s="155"/>
      <c r="D14" s="86"/>
      <c r="E14" s="83" t="str">
        <f>+IF(D14&gt;0,"","Утга нөхөх")</f>
        <v>Утга нөхөх</v>
      </c>
    </row>
    <row r="15" spans="1:5" x14ac:dyDescent="0.25">
      <c r="A15" s="1">
        <v>4</v>
      </c>
      <c r="B15" s="162" t="s">
        <v>258</v>
      </c>
      <c r="C15" s="162"/>
      <c r="D15" s="1"/>
      <c r="E15" s="83" t="str">
        <f>+IF(D15&gt;0,"","Утга нөхөх")</f>
        <v>Утга нөхөх</v>
      </c>
    </row>
    <row r="16" spans="1:5" x14ac:dyDescent="0.25">
      <c r="A16" s="153" t="s">
        <v>259</v>
      </c>
      <c r="B16" s="153"/>
      <c r="C16" s="153"/>
      <c r="D16" s="153"/>
      <c r="E16" s="83"/>
    </row>
    <row r="17" spans="1:5" ht="61.9" customHeight="1" x14ac:dyDescent="0.25">
      <c r="A17" s="1">
        <v>1</v>
      </c>
      <c r="B17" s="155" t="s">
        <v>260</v>
      </c>
      <c r="C17" s="155"/>
      <c r="D17" s="86"/>
      <c r="E17" s="83" t="str">
        <f t="shared" ref="E17:E25" si="0">+IF(D17&gt;0,"","Утга нөхөх")</f>
        <v>Утга нөхөх</v>
      </c>
    </row>
    <row r="18" spans="1:5" x14ac:dyDescent="0.25">
      <c r="A18" s="1">
        <v>2</v>
      </c>
      <c r="B18" s="155" t="s">
        <v>261</v>
      </c>
      <c r="C18" s="155"/>
      <c r="D18" s="86"/>
      <c r="E18" s="83" t="str">
        <f t="shared" si="0"/>
        <v>Утга нөхөх</v>
      </c>
    </row>
    <row r="19" spans="1:5" ht="30" customHeight="1" x14ac:dyDescent="0.25">
      <c r="A19" s="1">
        <v>3</v>
      </c>
      <c r="B19" s="155" t="s">
        <v>262</v>
      </c>
      <c r="C19" s="155"/>
      <c r="D19" s="86"/>
      <c r="E19" s="83" t="str">
        <f t="shared" si="0"/>
        <v>Утга нөхөх</v>
      </c>
    </row>
    <row r="20" spans="1:5" ht="51.75" customHeight="1" x14ac:dyDescent="0.25">
      <c r="A20" s="1">
        <v>4</v>
      </c>
      <c r="B20" s="155" t="s">
        <v>263</v>
      </c>
      <c r="C20" s="155"/>
      <c r="D20" s="86"/>
      <c r="E20" s="83" t="str">
        <f t="shared" si="0"/>
        <v>Утга нөхөх</v>
      </c>
    </row>
    <row r="21" spans="1:5" x14ac:dyDescent="0.25">
      <c r="A21" s="153" t="s">
        <v>264</v>
      </c>
      <c r="B21" s="153"/>
      <c r="C21" s="153"/>
      <c r="D21" s="153"/>
      <c r="E21" s="83"/>
    </row>
    <row r="22" spans="1:5" ht="22.5" customHeight="1" x14ac:dyDescent="0.25">
      <c r="A22" s="1">
        <v>1</v>
      </c>
      <c r="B22" s="155" t="s">
        <v>265</v>
      </c>
      <c r="C22" s="155"/>
      <c r="D22" s="86"/>
      <c r="E22" s="83" t="str">
        <f t="shared" si="0"/>
        <v>Утга нөхөх</v>
      </c>
    </row>
    <row r="23" spans="1:5" x14ac:dyDescent="0.25">
      <c r="A23" s="1">
        <v>2</v>
      </c>
      <c r="B23" s="155" t="s">
        <v>266</v>
      </c>
      <c r="C23" s="155"/>
      <c r="D23" s="87"/>
      <c r="E23" s="83" t="str">
        <f t="shared" si="0"/>
        <v>Утга нөхөх</v>
      </c>
    </row>
    <row r="24" spans="1:5" x14ac:dyDescent="0.25">
      <c r="A24" s="153" t="s">
        <v>267</v>
      </c>
      <c r="B24" s="153"/>
      <c r="C24" s="153"/>
      <c r="D24" s="153"/>
      <c r="E24" s="83"/>
    </row>
    <row r="25" spans="1:5" ht="33" customHeight="1" x14ac:dyDescent="0.25">
      <c r="A25" s="1">
        <v>1</v>
      </c>
      <c r="B25" s="155" t="s">
        <v>268</v>
      </c>
      <c r="C25" s="155"/>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B25:C25"/>
    <mergeCell ref="B14:C14"/>
    <mergeCell ref="B15:C15"/>
    <mergeCell ref="A16:D16"/>
    <mergeCell ref="B17:C17"/>
    <mergeCell ref="B18:C18"/>
    <mergeCell ref="B23:C23"/>
    <mergeCell ref="A24:D24"/>
    <mergeCell ref="B19:C19"/>
    <mergeCell ref="B20:C20"/>
    <mergeCell ref="A11:D11"/>
    <mergeCell ref="B12:C12"/>
    <mergeCell ref="A21:D21"/>
    <mergeCell ref="B22:C22"/>
    <mergeCell ref="A1:D1"/>
    <mergeCell ref="A2:D2"/>
    <mergeCell ref="B13:C13"/>
    <mergeCell ref="A4:D4"/>
    <mergeCell ref="B5:C5"/>
    <mergeCell ref="B6:C6"/>
    <mergeCell ref="B7:C7"/>
    <mergeCell ref="B8:C8"/>
    <mergeCell ref="B9:C9"/>
    <mergeCell ref="B10:C1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3" t="s">
        <v>244</v>
      </c>
      <c r="C1" s="163"/>
      <c r="D1" s="163"/>
    </row>
    <row r="2" spans="2:5" ht="14.45" customHeight="1" x14ac:dyDescent="0.25">
      <c r="C2" s="164" t="str">
        <f>BRA!A2</f>
        <v>ЗУУЧЛАЛЫН БАЙГУУЛЛАГЫН НЭР</v>
      </c>
      <c r="D2" s="164"/>
    </row>
    <row r="3" spans="2:5" x14ac:dyDescent="0.25">
      <c r="C3" s="64"/>
      <c r="D3" s="55" t="str">
        <f>BRA!D3</f>
        <v>ОООО/СС/ӨӨӨ</v>
      </c>
    </row>
    <row r="4" spans="2:5" x14ac:dyDescent="0.25">
      <c r="B4" s="165" t="s">
        <v>269</v>
      </c>
      <c r="C4" s="166"/>
      <c r="D4" s="167"/>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5" t="s">
        <v>287</v>
      </c>
      <c r="C21" s="166"/>
      <c r="D21" s="167"/>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5" t="s">
        <v>298</v>
      </c>
      <c r="C32" s="166"/>
      <c r="D32" s="167"/>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0" t="s">
        <v>244</v>
      </c>
      <c r="C2" s="170"/>
      <c r="D2" s="170"/>
      <c r="E2" s="60"/>
    </row>
    <row r="3" spans="1:5" x14ac:dyDescent="0.25">
      <c r="B3" s="171" t="str">
        <f>BRA!A2</f>
        <v>ЗУУЧЛАЛЫН БАЙГУУЛЛАГЫН НЭР</v>
      </c>
      <c r="C3" s="171"/>
      <c r="D3" s="171"/>
      <c r="E3" s="60"/>
    </row>
    <row r="4" spans="1:5" x14ac:dyDescent="0.25">
      <c r="B4" s="60"/>
      <c r="C4" s="71"/>
      <c r="D4" s="72" t="str">
        <f>BRA!D3</f>
        <v>ОООО/СС/ӨӨӨ</v>
      </c>
      <c r="E4" s="60"/>
    </row>
    <row r="5" spans="1:5" ht="27" customHeight="1" x14ac:dyDescent="0.25">
      <c r="A5" s="61"/>
      <c r="B5" s="165" t="s">
        <v>306</v>
      </c>
      <c r="C5" s="166"/>
      <c r="D5" s="166"/>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5" t="s">
        <v>312</v>
      </c>
      <c r="C11" s="166"/>
      <c r="D11" s="166"/>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2" t="s">
        <v>315</v>
      </c>
      <c r="C14" s="173"/>
      <c r="D14" s="173"/>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68" t="s">
        <v>321</v>
      </c>
      <c r="C20" s="169"/>
      <c r="D20" s="169"/>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4" t="s">
        <v>383</v>
      </c>
      <c r="B30" s="174"/>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Shinebayar Tsengelsaikhan</cp:lastModifiedBy>
  <cp:revision/>
  <dcterms:created xsi:type="dcterms:W3CDTF">2021-01-26T04:01:03Z</dcterms:created>
  <dcterms:modified xsi:type="dcterms:W3CDTF">2026-01-06T06:31:18Z</dcterms:modified>
  <cp:category/>
  <cp:contentStatus/>
</cp:coreProperties>
</file>