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chidmaa\Downloads\"/>
    </mc:Choice>
  </mc:AlternateContent>
  <xr:revisionPtr revIDLastSave="0" documentId="13_ncr:1_{76A1DE8A-F692-4D4E-BF75-B104841D760A}" xr6:coauthVersionLast="36" xr6:coauthVersionMax="36" xr10:uidLastSave="{00000000-0000-0000-0000-000000000000}"/>
  <workbookProtection workbookPassword="DBC4" lockStructure="1"/>
  <bookViews>
    <workbookView xWindow="0" yWindow="0" windowWidth="28800" windowHeight="12225" activeTab="1" xr2:uid="{00000000-000D-0000-FFFF-FFFF00000000}"/>
  </bookViews>
  <sheets>
    <sheet name="ZAAVAR" sheetId="3" r:id="rId1"/>
    <sheet name="CT1" sheetId="9" r:id="rId2"/>
    <sheet name="CT2" sheetId="10" r:id="rId3"/>
    <sheet name="CT3" sheetId="11" r:id="rId4"/>
    <sheet name="CT4" sheetId="12" r:id="rId5"/>
    <sheet name="BRA" sheetId="4" state="hidden" r:id="rId6"/>
    <sheet name="CRA" sheetId="6" state="hidden" r:id="rId7"/>
    <sheet name="IAR" sheetId="7" state="hidden" r:id="rId8"/>
    <sheet name="list1" sheetId="5" state="hidden" r:id="rId9"/>
    <sheet name="list2" sheetId="8" state="hidden" r:id="rId10"/>
    <sheet name="Sheet2" sheetId="2" state="hidden" r:id="rId11"/>
  </sheets>
  <externalReferences>
    <externalReference r:id="rId12"/>
    <externalReference r:id="rId13"/>
  </externalReferences>
  <calcPr calcId="191029"/>
</workbook>
</file>

<file path=xl/calcChain.xml><?xml version="1.0" encoding="utf-8"?>
<calcChain xmlns="http://schemas.openxmlformats.org/spreadsheetml/2006/main">
  <c r="D12" i="11" l="1"/>
  <c r="C7" i="10" l="1"/>
  <c r="C22" i="10" s="1"/>
  <c r="C24" i="10" s="1"/>
  <c r="C26" i="10" s="1"/>
  <c r="D55" i="9"/>
  <c r="D66" i="9" s="1"/>
  <c r="D56" i="11"/>
  <c r="E64" i="9"/>
  <c r="E12" i="6"/>
  <c r="E8" i="7"/>
  <c r="C24" i="12"/>
  <c r="C23" i="12"/>
  <c r="J5" i="12"/>
  <c r="C4" i="10"/>
  <c r="A2" i="10"/>
  <c r="D4" i="7"/>
  <c r="D3" i="6"/>
  <c r="D3" i="11"/>
  <c r="C3" i="11"/>
  <c r="C55" i="9"/>
  <c r="C66" i="9"/>
  <c r="A2" i="12"/>
  <c r="C61" i="11"/>
  <c r="C60" i="11"/>
  <c r="C36" i="10"/>
  <c r="C35" i="10"/>
  <c r="A2" i="4"/>
  <c r="B3" i="7" s="1"/>
  <c r="A2" i="11"/>
  <c r="B24" i="12"/>
  <c r="B23" i="12"/>
  <c r="B22" i="12"/>
  <c r="J19" i="12"/>
  <c r="J18" i="12"/>
  <c r="J17" i="12"/>
  <c r="J16" i="12"/>
  <c r="J15" i="12"/>
  <c r="J13" i="12"/>
  <c r="J11" i="12"/>
  <c r="J10" i="12"/>
  <c r="J9" i="12"/>
  <c r="J8" i="12"/>
  <c r="J7" i="12"/>
  <c r="I6" i="12"/>
  <c r="I12" i="12"/>
  <c r="I14" i="12" s="1"/>
  <c r="I20" i="12" s="1"/>
  <c r="F64" i="9" s="1"/>
  <c r="H6" i="12"/>
  <c r="H12" i="12"/>
  <c r="H14" i="12"/>
  <c r="H20" i="12"/>
  <c r="G6" i="12"/>
  <c r="G12" i="12" s="1"/>
  <c r="G14" i="12" s="1"/>
  <c r="G20" i="12" s="1"/>
  <c r="F6" i="12"/>
  <c r="F12" i="12"/>
  <c r="F14" i="12"/>
  <c r="F20" i="12" s="1"/>
  <c r="E6" i="12"/>
  <c r="E12" i="12"/>
  <c r="E14" i="12"/>
  <c r="E20" i="12" s="1"/>
  <c r="D6" i="12"/>
  <c r="D12" i="12"/>
  <c r="D14" i="12"/>
  <c r="D20" i="12" s="1"/>
  <c r="C6" i="12"/>
  <c r="J6" i="12" s="1"/>
  <c r="J4" i="12"/>
  <c r="B61" i="11"/>
  <c r="B60" i="11"/>
  <c r="B59" i="11"/>
  <c r="C57" i="11"/>
  <c r="E7" i="9"/>
  <c r="C56" i="11"/>
  <c r="D53" i="11"/>
  <c r="C53" i="11"/>
  <c r="D33" i="11"/>
  <c r="D40" i="11"/>
  <c r="C33" i="11"/>
  <c r="C40" i="11"/>
  <c r="C12" i="11"/>
  <c r="D5" i="11"/>
  <c r="D22" i="11"/>
  <c r="C5" i="11"/>
  <c r="C22" i="11" s="1"/>
  <c r="C55" i="11" s="1"/>
  <c r="B36" i="10"/>
  <c r="B35" i="10"/>
  <c r="B34" i="10"/>
  <c r="C3" i="10"/>
  <c r="B70" i="9"/>
  <c r="B69" i="9"/>
  <c r="D52" i="9"/>
  <c r="C52" i="9"/>
  <c r="D45" i="9"/>
  <c r="C45" i="9"/>
  <c r="C53" i="9" s="1"/>
  <c r="C67" i="9" s="1"/>
  <c r="D28" i="9"/>
  <c r="C28" i="9"/>
  <c r="C29" i="9" s="1"/>
  <c r="D17" i="9"/>
  <c r="C17" i="9"/>
  <c r="E7" i="7"/>
  <c r="E9" i="7"/>
  <c r="E10" i="7"/>
  <c r="E12" i="7"/>
  <c r="E13" i="7"/>
  <c r="E15" i="7"/>
  <c r="E16" i="7"/>
  <c r="E17" i="7"/>
  <c r="E18" i="7"/>
  <c r="E19" i="7"/>
  <c r="E21" i="7"/>
  <c r="E22" i="7"/>
  <c r="E23" i="7"/>
  <c r="E24" i="7"/>
  <c r="E25" i="7"/>
  <c r="E26" i="7"/>
  <c r="E27" i="7"/>
  <c r="E28" i="7"/>
  <c r="E29" i="7"/>
  <c r="E30" i="7"/>
  <c r="E31" i="7"/>
  <c r="E32" i="7"/>
  <c r="E6" i="7"/>
  <c r="E7" i="6"/>
  <c r="E8" i="6"/>
  <c r="E9" i="6"/>
  <c r="E10" i="6"/>
  <c r="E11" i="6"/>
  <c r="E13" i="6"/>
  <c r="E14" i="6"/>
  <c r="E15" i="6"/>
  <c r="E16" i="6"/>
  <c r="E17" i="6"/>
  <c r="E18" i="6"/>
  <c r="E19" i="6"/>
  <c r="E20" i="6"/>
  <c r="E22" i="6"/>
  <c r="E23" i="6"/>
  <c r="E24" i="6"/>
  <c r="E25" i="6"/>
  <c r="E26" i="6"/>
  <c r="E27" i="6"/>
  <c r="E28" i="6"/>
  <c r="E29" i="6"/>
  <c r="E30" i="6"/>
  <c r="E31" i="6"/>
  <c r="E33" i="6"/>
  <c r="E34" i="6"/>
  <c r="E35" i="6"/>
  <c r="E36" i="6"/>
  <c r="E37" i="6"/>
  <c r="E38" i="6"/>
  <c r="E39" i="6"/>
  <c r="E6" i="6"/>
  <c r="E6" i="4"/>
  <c r="E7" i="4"/>
  <c r="E8" i="4"/>
  <c r="E9" i="4"/>
  <c r="E10" i="4"/>
  <c r="E12" i="4"/>
  <c r="E13" i="4"/>
  <c r="E14" i="4"/>
  <c r="E15" i="4"/>
  <c r="E17" i="4"/>
  <c r="E18" i="4"/>
  <c r="E19" i="4"/>
  <c r="E20" i="4"/>
  <c r="E22" i="4"/>
  <c r="E23" i="4"/>
  <c r="E25" i="4"/>
  <c r="W17" i="2"/>
  <c r="W18" i="2"/>
  <c r="C3" i="2"/>
  <c r="D22" i="2"/>
  <c r="F22" i="2"/>
  <c r="D21" i="2"/>
  <c r="O10" i="2"/>
  <c r="D20" i="2"/>
  <c r="D19" i="2"/>
  <c r="F19" i="2"/>
  <c r="G19" i="2" s="1"/>
  <c r="D17" i="2"/>
  <c r="D14" i="2"/>
  <c r="F14" i="2" s="1"/>
  <c r="D15" i="2"/>
  <c r="D16" i="2"/>
  <c r="D11" i="2"/>
  <c r="D10" i="2"/>
  <c r="D7" i="2"/>
  <c r="D8" i="2"/>
  <c r="D9" i="2"/>
  <c r="P19" i="2"/>
  <c r="P18" i="2"/>
  <c r="P17" i="2"/>
  <c r="P16" i="2"/>
  <c r="P15" i="2"/>
  <c r="P14" i="2"/>
  <c r="P13" i="2"/>
  <c r="Q7" i="2"/>
  <c r="B3" i="2"/>
  <c r="D27" i="2"/>
  <c r="O16" i="2"/>
  <c r="D29" i="2"/>
  <c r="O18" i="2"/>
  <c r="D30" i="2"/>
  <c r="O19" i="2"/>
  <c r="D26" i="2"/>
  <c r="O15" i="2"/>
  <c r="D24" i="2"/>
  <c r="O13" i="2"/>
  <c r="D25" i="2"/>
  <c r="O14" i="2"/>
  <c r="D28" i="2"/>
  <c r="O17" i="2"/>
  <c r="F7" i="2"/>
  <c r="G7" i="2" s="1"/>
  <c r="F24" i="2"/>
  <c r="O12" i="2" s="1"/>
  <c r="D55" i="11" l="1"/>
  <c r="D57" i="11" s="1"/>
  <c r="F7" i="9" s="1"/>
  <c r="D53" i="9"/>
  <c r="D67" i="9" s="1"/>
  <c r="D29" i="9"/>
  <c r="D13" i="2"/>
  <c r="O8" i="2" s="1"/>
  <c r="D12" i="2" s="1"/>
  <c r="O7" i="2" s="1"/>
  <c r="R7" i="2" s="1"/>
  <c r="V18" i="2" s="1"/>
  <c r="G14" i="2"/>
  <c r="C2" i="6"/>
  <c r="C12" i="12"/>
  <c r="D18" i="2"/>
  <c r="O9" i="2" s="1"/>
  <c r="D6" i="2"/>
  <c r="O6" i="2"/>
  <c r="V17" i="2" s="1"/>
  <c r="R21" i="2" s="1"/>
  <c r="R28" i="2" s="1"/>
  <c r="G24" i="2"/>
  <c r="D68" i="9" l="1"/>
  <c r="J12" i="12"/>
  <c r="C14" i="12"/>
  <c r="C20" i="12" l="1"/>
  <c r="J20" i="12" s="1"/>
  <c r="J1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Norovtseren</author>
  </authors>
  <commentList>
    <comment ref="D17" authorId="0" shapeId="0" xr:uid="{00000000-0006-0000-0500-000001000000}">
      <text>
        <r>
          <rPr>
            <sz val="9"/>
            <color indexed="81"/>
            <rFont val="Tahoma"/>
            <family val="2"/>
          </rPr>
          <t xml:space="preserve">Харилцагчдыг харьяаллаар нь 1-3 дугаарт ангилсан болно.
</t>
        </r>
      </text>
    </comment>
    <comment ref="D23" authorId="0" shapeId="0" xr:uid="{00000000-0006-0000-0500-000002000000}">
      <text>
        <r>
          <rPr>
            <b/>
            <sz val="9"/>
            <color indexed="81"/>
            <rFont val="Tahoma"/>
            <family val="2"/>
          </rPr>
          <t>Утга нөхөх</t>
        </r>
      </text>
    </comment>
  </commentList>
</comments>
</file>

<file path=xl/sharedStrings.xml><?xml version="1.0" encoding="utf-8"?>
<sst xmlns="http://schemas.openxmlformats.org/spreadsheetml/2006/main" count="774" uniqueCount="669">
  <si>
    <t>САНХҮҮГИЙН БАЙДЛЫН ТАЙЛАН</t>
  </si>
  <si>
    <t>/мянган төгрөг/</t>
  </si>
  <si>
    <t>Д/д</t>
  </si>
  <si>
    <t>Үзүүлэлт</t>
  </si>
  <si>
    <t xml:space="preserve">...-р сарын ... </t>
  </si>
  <si>
    <t>...-р сарын ...</t>
  </si>
  <si>
    <t>1</t>
  </si>
  <si>
    <t>ХӨРӨНГӨ</t>
  </si>
  <si>
    <t xml:space="preserve"> 1.1</t>
  </si>
  <si>
    <t>Эргэлтийн хөрөнгө</t>
  </si>
  <si>
    <t xml:space="preserve">  1.1.1</t>
  </si>
  <si>
    <t>Мөнгө,түүнтэй адилтгах хөрөнгө</t>
  </si>
  <si>
    <t xml:space="preserve">  1.1.2</t>
  </si>
  <si>
    <t>Дансны авлага</t>
  </si>
  <si>
    <t xml:space="preserve">  1.1.3</t>
  </si>
  <si>
    <t>Татвар, НДШ – ийн авлага</t>
  </si>
  <si>
    <t xml:space="preserve">  1.1.4</t>
  </si>
  <si>
    <t>Бусад авлага</t>
  </si>
  <si>
    <t xml:space="preserve">  1.1.5</t>
  </si>
  <si>
    <t>Бусад санхүүгийн хөрөнгө</t>
  </si>
  <si>
    <t xml:space="preserve">  1.1.6</t>
  </si>
  <si>
    <t>Бараа материал</t>
  </si>
  <si>
    <t xml:space="preserve">  1.1.7</t>
  </si>
  <si>
    <t>Урьдчилж төлсөн зардал/тооцоо</t>
  </si>
  <si>
    <t xml:space="preserve">  1.1.8</t>
  </si>
  <si>
    <t>Бусад эргэлтийн хөрөнгө</t>
  </si>
  <si>
    <t xml:space="preserve">  1.1.9</t>
  </si>
  <si>
    <t>Борлуулах зорилгоор эзэмшиж буй эргэлтийн бус хөрөнгө (борлуулах бүлэг хөрөнгө)</t>
  </si>
  <si>
    <t xml:space="preserve">  1.1.10</t>
  </si>
  <si>
    <t xml:space="preserve">  1.1.11</t>
  </si>
  <si>
    <t>Эргэлтийн хөрөнгийн дүн</t>
  </si>
  <si>
    <t xml:space="preserve"> 1.2</t>
  </si>
  <si>
    <t>Эргэлтийн бус хөрөнгө</t>
  </si>
  <si>
    <t xml:space="preserve">  1.2.1</t>
  </si>
  <si>
    <t>Үндсэн хөрөнгө</t>
  </si>
  <si>
    <t xml:space="preserve">  1.2.2</t>
  </si>
  <si>
    <t>Биет бус хөрөнгө</t>
  </si>
  <si>
    <t xml:space="preserve">  1.2.3</t>
  </si>
  <si>
    <t>Биологийн хөрөнгө</t>
  </si>
  <si>
    <t xml:space="preserve">  1.2.4</t>
  </si>
  <si>
    <t>Урт хугацаат  хөрөнгө оруулалт</t>
  </si>
  <si>
    <t xml:space="preserve">  1.2.5</t>
  </si>
  <si>
    <t>Хайгуул ба үнэлгээний хөрөнгө</t>
  </si>
  <si>
    <t xml:space="preserve">  1.2.6</t>
  </si>
  <si>
    <t>Хойшлогдсон татварын хөрөнгө</t>
  </si>
  <si>
    <t xml:space="preserve">  1.2.7</t>
  </si>
  <si>
    <t>Хөрөнгө оруулалтын зориулалттай үл хөдлөх хөрөнгө</t>
  </si>
  <si>
    <t xml:space="preserve">  1.2.8</t>
  </si>
  <si>
    <t>Бусад эргэлтийн бус хөрөнгө</t>
  </si>
  <si>
    <t xml:space="preserve">  1.2.9</t>
  </si>
  <si>
    <t xml:space="preserve">  1.2.10</t>
  </si>
  <si>
    <t>Эргэлтийн бус хөрөнгийн дүн</t>
  </si>
  <si>
    <t xml:space="preserve"> 1.3</t>
  </si>
  <si>
    <t>Нийт хөрөнгийн дүн</t>
  </si>
  <si>
    <t>2</t>
  </si>
  <si>
    <t>ӨР ТӨЛБӨР БА ЭЗДИЙН ӨМЧ</t>
  </si>
  <si>
    <t xml:space="preserve"> 2.1</t>
  </si>
  <si>
    <t>ӨР ТӨЛБӨР</t>
  </si>
  <si>
    <t xml:space="preserve">  2.1.1</t>
  </si>
  <si>
    <t>БОГИНО ХУГАЦААТ ӨР ТӨЛБӨР</t>
  </si>
  <si>
    <t xml:space="preserve">   2.1.1.1</t>
  </si>
  <si>
    <t>Дансны өглөг</t>
  </si>
  <si>
    <t xml:space="preserve">   2.1.1.2</t>
  </si>
  <si>
    <t>Цалингийн  өглөг</t>
  </si>
  <si>
    <t xml:space="preserve">   2.1.1.3</t>
  </si>
  <si>
    <t>Татварын өр</t>
  </si>
  <si>
    <t xml:space="preserve">   2.1.1.4</t>
  </si>
  <si>
    <t>НДШ - ийн  өглөг</t>
  </si>
  <si>
    <t xml:space="preserve">   2.1.1.5</t>
  </si>
  <si>
    <t>Богино хугацаат зээл</t>
  </si>
  <si>
    <t xml:space="preserve">   2.1.1.6</t>
  </si>
  <si>
    <t>Хүүний  өглөг</t>
  </si>
  <si>
    <t xml:space="preserve">   2.1.1.7</t>
  </si>
  <si>
    <t>Ногдол ашгийн  өглөг</t>
  </si>
  <si>
    <t xml:space="preserve">   2.1.1.8</t>
  </si>
  <si>
    <t>Урьдчилж орсон орлого</t>
  </si>
  <si>
    <t xml:space="preserve">   2.1.1.9</t>
  </si>
  <si>
    <t>Нөөц  /өр төлбөр/</t>
  </si>
  <si>
    <t xml:space="preserve">   2.1.1.10</t>
  </si>
  <si>
    <t>Бусад богино хугацаат өр төлбөр</t>
  </si>
  <si>
    <t xml:space="preserve">   2.1.1.11</t>
  </si>
  <si>
    <t>Борлуулах зорилгоор эзэмшиж буй бүлэг хөрөнгөнд хамаарах өр төлбөр</t>
  </si>
  <si>
    <t xml:space="preserve">   2.1.1.12</t>
  </si>
  <si>
    <t xml:space="preserve">  2.1.1.13</t>
  </si>
  <si>
    <t>Богино хугацаат өр төлбөрийн дүн</t>
  </si>
  <si>
    <t xml:space="preserve">  2.1.2</t>
  </si>
  <si>
    <t>УРТ ХУГАЦААТ ӨР ТӨЛБӨР</t>
  </si>
  <si>
    <t xml:space="preserve">   2.1.2.1</t>
  </si>
  <si>
    <t>Урт хугацаат зээл</t>
  </si>
  <si>
    <t xml:space="preserve">   2.1.2.2</t>
  </si>
  <si>
    <t>Нөөц /өр төлбөр/</t>
  </si>
  <si>
    <t xml:space="preserve">   2.1.2.3</t>
  </si>
  <si>
    <t>Хойшлогдсон татварын өр</t>
  </si>
  <si>
    <t xml:space="preserve">   2.1.2.4</t>
  </si>
  <si>
    <t>Бусад урт хугацаат өр төлбөр</t>
  </si>
  <si>
    <t xml:space="preserve">   2.1.2.5</t>
  </si>
  <si>
    <t xml:space="preserve">   2.1.2.6</t>
  </si>
  <si>
    <t>Урт хугацаат өр төлбөрийн дүн</t>
  </si>
  <si>
    <t>2.2</t>
  </si>
  <si>
    <t>Өр төлбөрийн нийт дүн</t>
  </si>
  <si>
    <t/>
  </si>
  <si>
    <t>ЭЗДИЙН ӨМЧ</t>
  </si>
  <si>
    <t xml:space="preserve"> 2.3</t>
  </si>
  <si>
    <t>Өмч</t>
  </si>
  <si>
    <t xml:space="preserve">  2.3.1</t>
  </si>
  <si>
    <t>-төрийн</t>
  </si>
  <si>
    <t xml:space="preserve">  2.3.2</t>
  </si>
  <si>
    <t xml:space="preserve">    -хувийн</t>
  </si>
  <si>
    <t xml:space="preserve">  2.3.3</t>
  </si>
  <si>
    <t xml:space="preserve">    -хувьцаат</t>
  </si>
  <si>
    <t xml:space="preserve">  2.3.4</t>
  </si>
  <si>
    <t>Халаасны хувьцаа</t>
  </si>
  <si>
    <t xml:space="preserve">  2.3.5</t>
  </si>
  <si>
    <t>Нэмж төлөгдсөн капитал</t>
  </si>
  <si>
    <t xml:space="preserve">  2.3.6</t>
  </si>
  <si>
    <t>Хөрөнгийн дахин үнэлгээний нэмэгдэл</t>
  </si>
  <si>
    <t xml:space="preserve">  2.3.7</t>
  </si>
  <si>
    <t>Гадаад валютын хөрвүүлэлтийн нөөц</t>
  </si>
  <si>
    <t xml:space="preserve">  2.3.8</t>
  </si>
  <si>
    <t>Эздийн өмчийн бусад хэсэг</t>
  </si>
  <si>
    <t xml:space="preserve">  2.3.9</t>
  </si>
  <si>
    <t>Хуримтлагдсан ашиг</t>
  </si>
  <si>
    <t xml:space="preserve">  2.3.10</t>
  </si>
  <si>
    <t xml:space="preserve">  2.3.11</t>
  </si>
  <si>
    <t>Эздийн өмчийн дүн</t>
  </si>
  <si>
    <t xml:space="preserve"> 2.4</t>
  </si>
  <si>
    <t>Өр төлбөр ба эздийн өмчийн дүн</t>
  </si>
  <si>
    <t>/НЭР/</t>
  </si>
  <si>
    <t xml:space="preserve">Нягтлан бодогч </t>
  </si>
  <si>
    <t>ОРЛОГЫН ДЭЛГЭРЭНГҮЙ ТАЙЛАН</t>
  </si>
  <si>
    <t>Борлуулалтын орлого /цэвэр/</t>
  </si>
  <si>
    <t>Борлуулсан бүтээгдэхүүний өртөг</t>
  </si>
  <si>
    <t>Нийт ашиг (алдагдал)</t>
  </si>
  <si>
    <t>Түрээсийн орлого</t>
  </si>
  <si>
    <t>Хүүний орлого</t>
  </si>
  <si>
    <t>Ногдол ашгийн орлого</t>
  </si>
  <si>
    <t>Эрхийн шимтгэлийн орлого</t>
  </si>
  <si>
    <t>Бусад орлого</t>
  </si>
  <si>
    <t>Борлуулалт маркетингийн зардал</t>
  </si>
  <si>
    <t>Ерөнхий ба удирдлагын зардал</t>
  </si>
  <si>
    <t xml:space="preserve">Санхүүгийн зардал </t>
  </si>
  <si>
    <t>Бусад зардал</t>
  </si>
  <si>
    <t>Гадаад валюын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</si>
  <si>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</si>
  <si>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</si>
  <si>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</si>
  <si>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/алдагдал/</t>
  </si>
  <si>
    <t xml:space="preserve">Татвар төлөхийн өмнөх ашиг (алдагдал) </t>
  </si>
  <si>
    <t>Орлогын татварын зардал</t>
  </si>
  <si>
    <t>Татварын дараах ашиг (алдагдал)</t>
  </si>
  <si>
    <t>Зогсоосон үйл ажиллагааны татварын дараахт ашиг /алдагдал/</t>
  </si>
  <si>
    <t>Тайлант үеийн цэвэр ашиг (алдагдал)</t>
  </si>
  <si>
    <t>Бусад дэлгэрэнгүй орлого</t>
  </si>
  <si>
    <t>Хөрөнгийн дахин үнэлгээний нэмэгдлийн зөрүү</t>
  </si>
  <si>
    <t>Гадаад валюын хөрвүүлэлтийн зөрүү</t>
  </si>
  <si>
    <t>Бусад олз /гарз/</t>
  </si>
  <si>
    <t>Орлогын нийт дүн</t>
  </si>
  <si>
    <t xml:space="preserve"> Нэгж хувьцаанд ногдох ашиг (алдагдал)</t>
  </si>
  <si>
    <t>МӨНГӨН ГҮЙЛГЭЭНИЙ ТАЙЛАН</t>
  </si>
  <si>
    <t>ҮНДСЭН ҮЙЛ АЖИЛЛАГААНЫ МӨНГӨН ГҮЙЛГЭЭ</t>
  </si>
  <si>
    <t>Мөнгөн орлогын дүн</t>
  </si>
  <si>
    <t>Бараа борлуулсан, үйлчилгээ үзүүлсний орлого</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</si>
  <si>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</si>
  <si>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</si>
  <si>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</si>
  <si>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</si>
  <si>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</si>
  <si>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Мөнгөн зарлагын дүн</t>
  </si>
  <si>
    <t>Ажиллагчдад төлсөн</t>
  </si>
  <si>
    <t>Нийгмийн даатгалын байгууллагад төлсөн</t>
  </si>
  <si>
    <t>Бараа материал худалдан авахад төлсөн</t>
  </si>
  <si>
    <t>Ашиглалтын зардалд төлсөн</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</si>
  <si>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</si>
  <si>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</si>
  <si>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</si>
  <si>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</si>
  <si>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</si>
  <si>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</si>
  <si>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</si>
  <si>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</si>
  <si>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Биет бус хөрөнгө борлуулсны орлого</t>
  </si>
  <si>
    <t xml:space="preserve">  2.1.3</t>
  </si>
  <si>
    <t>Хөрөнгө оруулалт борлуулсны орлого</t>
  </si>
  <si>
    <t xml:space="preserve">  2.1.4</t>
  </si>
  <si>
    <t>Бусад урт хугацаат хөрөнгө борлуулсны орлого</t>
  </si>
  <si>
    <t xml:space="preserve">  2.1.5</t>
  </si>
  <si>
    <t>Бусдад олгосон зээл, мөнгөн урьдчилгааны буцаан төлөлт</t>
  </si>
  <si>
    <t xml:space="preserve">  2.1.6</t>
  </si>
  <si>
    <t>Хүлээн авсан хүүний орлого</t>
  </si>
  <si>
    <t xml:space="preserve">  2.1.7</t>
  </si>
  <si>
    <t>Хүлээн авсан ногдол ашиг</t>
  </si>
  <si>
    <t xml:space="preserve">   2.1.8</t>
  </si>
  <si>
    <t xml:space="preserve"> 2.2</t>
  </si>
  <si>
    <t xml:space="preserve">  2.2.1</t>
  </si>
  <si>
    <t>Үндсэн хөрөнгө олж эзэмшихэд төлсөн</t>
  </si>
  <si>
    <t xml:space="preserve">  2.2.2</t>
  </si>
  <si>
    <t>Биет бус хөрөнгө олж эзэмшихэд төлсөн</t>
  </si>
  <si>
    <t xml:space="preserve">  2.2.3</t>
  </si>
  <si>
    <t>Хөрөнгө оруулалт олж эзэмшихэд төлсөн</t>
  </si>
  <si>
    <t xml:space="preserve">  2.2.4</t>
  </si>
  <si>
    <t>Бусад урт хугацаат хөрөнгө олж эзэмшихэд төлсөн</t>
  </si>
  <si>
    <t xml:space="preserve">  2.2.5</t>
  </si>
  <si>
    <t>Бусдад олгосон зээл болон урьдчилгаа</t>
  </si>
  <si>
    <t xml:space="preserve">   2.2.6</t>
  </si>
  <si>
    <t>Хөрөнгө оруулалтын үйл ажиллагааны цэвэр мөнгөн гүйлгээний дүн</t>
  </si>
  <si>
    <t>3</t>
  </si>
  <si>
    <t>САНХҮҮГИЙН ҮЙЛ АЖИЛЛАГААНЫ МӨНГӨН ГҮЙЛГЭЭ</t>
  </si>
  <si>
    <t xml:space="preserve"> 3.1</t>
  </si>
  <si>
    <t xml:space="preserve">  3.1.1</t>
  </si>
  <si>
    <t>Зээл авсан, өрийн үнэт цаас гаргаснаас хүлээн авсан</t>
  </si>
  <si>
    <t xml:space="preserve">  3.1.2</t>
  </si>
  <si>
    <t>Хувьцаа болон өмчийн бусад үнэт цаас гаргаснаас хүлээн авсан</t>
  </si>
  <si>
    <t xml:space="preserve">  3.1.3</t>
  </si>
  <si>
    <t>Төрөл бүрийн хандив</t>
  </si>
  <si>
    <t xml:space="preserve">   3.1.4</t>
  </si>
  <si>
    <t xml:space="preserve"> 3.2</t>
  </si>
  <si>
    <t xml:space="preserve">  3.2.1</t>
  </si>
  <si>
    <t>Зээл, өрийн үнэт цаасны төлбөрт төлсөн мөнгө</t>
  </si>
  <si>
    <t xml:space="preserve">  3.2.2</t>
  </si>
  <si>
    <t>Санхүүгийн түрээсийн өглөгт төлсөн</t>
  </si>
  <si>
    <t xml:space="preserve">  3.2.3</t>
  </si>
  <si>
    <t>Хувьцаа буцаан худалдаж авахад төлсөн</t>
  </si>
  <si>
    <t xml:space="preserve">  3.2.4</t>
  </si>
  <si>
    <t>Төлсөн ногдол ашиг</t>
  </si>
  <si>
    <t xml:space="preserve">   3.2.5</t>
  </si>
  <si>
    <t xml:space="preserve"> 3.3</t>
  </si>
  <si>
    <t>Санхүүгийн үйл ажиллагааны цэвэр мөнгөн гүйлгээний дүн</t>
  </si>
  <si>
    <t>4</t>
  </si>
  <si>
    <t>Валютын ханшийн зөрүү</t>
  </si>
  <si>
    <t xml:space="preserve"> 4.1</t>
  </si>
  <si>
    <t>Бүх цэвэр мөнгөн гүйлгээ</t>
  </si>
  <si>
    <t>5</t>
  </si>
  <si>
    <t>МӨНГӨ, ТҮҮНТЭЙ АДИЛТГАХ ХӨРӨНГИЙН ЭХНИЙ ҮЛДЭГДЭЛ</t>
  </si>
  <si>
    <t>6</t>
  </si>
  <si>
    <t>МӨНГӨ, ТҮҮНТЭЙ АДИЛТГАХ ХӨРӨНГИЙН ЭЦСИЙН ҮЛДЭГДЭЛ</t>
  </si>
  <si>
    <t>ӨМЧИЙН ӨӨРЧЛӨЛТИЙН ТАЙЛАН</t>
  </si>
  <si>
    <t>№</t>
  </si>
  <si>
    <t>Нийт дүн</t>
  </si>
  <si>
    <t>20.. оны 12-р сарын 31-ны үлдэгдэл</t>
  </si>
  <si>
    <t>Нягтлан бодох бүртгэлийн бодлогын өөрчлөлтийн нөлөө, алдааны залруулга</t>
  </si>
  <si>
    <t>Залруулсан  үлдэгдэл</t>
  </si>
  <si>
    <t>Өмчид гарсан өөрчлөлт</t>
  </si>
  <si>
    <t>Зарласан ногдол ашиг</t>
  </si>
  <si>
    <t>Дахин үнэлгээний нэмэгдлийн хэрэгжсэн дүн</t>
  </si>
  <si>
    <t>ҮЛ ХӨДЛӨХ ХӨРӨНГӨ ЗУУЧЛАЛЫН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t>
  </si>
  <si>
    <t>ОООО/СС/ӨӨӨ</t>
  </si>
  <si>
    <t>ЕРӨНХИЙ АСУУЛГА</t>
  </si>
  <si>
    <t>АСУУЛГА</t>
  </si>
  <si>
    <t>ХАРИУЛТ</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</si>
  <si>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</si>
  <si>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</si>
  <si>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</si>
  <si>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</si>
  <si>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Хэрэв тийм бол өмнөх комплаенсын ажилтны нэрийг нөхнө үү?</t>
  </si>
  <si>
    <t>I. Бүтцийн эрсдэл</t>
  </si>
  <si>
    <t>Гүйцэтгэх захирал нь</t>
  </si>
  <si>
    <t>Ажилчдын тоо</t>
  </si>
  <si>
    <t>Үйл ажиллагаа эрхэлсэн жил</t>
  </si>
  <si>
    <t>Салбартай эсэх</t>
  </si>
  <si>
    <t>II. Харилцагчийн эрсдэл</t>
  </si>
  <si>
    <t>Харилцагчдийн төрлийг тодорхойлно уу? Үүнд:                           (1) МУТС эрсдэл өндөртэй улсын иргэн                                       (2) МУТС эрсдэл багатай улсын иргэн                                          (3) Монгол Улсын иргэн</t>
  </si>
  <si>
    <t>Улс төрд нөлөө бүхий иргэд үйлчлүүлсэн/үйлчлүүлдэг үү?</t>
  </si>
  <si>
    <t xml:space="preserve">Тайлант хугацаанд төрийн бус байгууллага танай байгууллагаас үйлчилгээ авсан уу? </t>
  </si>
  <si>
    <t>Тайлант хугацаанд харилцагч танай байгууллагаас үйлчилгээ авахдаа хэн нэгнийг төлөөлж үйлчилгээ авсан уу?</t>
  </si>
  <si>
    <t>III. Гүйлгээний эрсдэл</t>
  </si>
  <si>
    <t>Бэлэн мөнгөөр үйлчилгээ/хөлс/гүйлгээ хийдэг үү?</t>
  </si>
  <si>
    <t>Бэлэн мөнгөөр хамгийн өндөр хийгдсэн үйлчилгээ/хөлс/гүйлгээний дүнг оруулна уу?</t>
  </si>
  <si>
    <t>IV. Хүргэх сувгийн эрсдэл</t>
  </si>
  <si>
    <t>Танай байгууллагын үйлчилгээг зайнаас, огт танихгүй хүн авах боломжтой юу?</t>
  </si>
  <si>
    <t>I. Компанийн засаглал болон ЭБАТ-уудын үүрэг</t>
  </si>
  <si>
    <t>Асуулга</t>
  </si>
  <si>
    <t>Хариулт</t>
  </si>
  <si>
    <t>Танай байгууллага МУТС-тэй тэмцэх дотоод хяналтын хөтөлбөр баталсан уу?</t>
  </si>
  <si>
    <t>Уг хөтөлбөрийг ямар давтамжтайгаар шинэчилдэг вэ?</t>
  </si>
  <si>
    <t>Танай байгууллага МУТС-тэй тэмцэх хөтөлбөр хэрэгжүүлдэг үү?</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</si>
  <si>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</si>
  <si>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 хөтөлбөрийн тайланг хувьцаа эзэмшигчдэд танилцуулдаг уу?</t>
  </si>
  <si>
    <t xml:space="preserve">МУТСТ хөтөлбөрт хувьцаа эзэмшигчид хэрхэн оролцон ажилладаг вэ? </t>
  </si>
  <si>
    <t>Хувьцаа эзэмшигч МУТС-тэй тэмцэх асуудлаар дотоод хяналтын ажилтантай хамтран ажилладаг уу?</t>
  </si>
  <si>
    <t>Танай байгууллага ёс зүйн дүрэм боловсруулж ажилладаг уу? Уг дүрэмд МУТСТ-тэй холбоотой асуудал тусгагдсан уу?</t>
  </si>
  <si>
    <t xml:space="preserve">Танай байгууллага гүйлгээний хяналтын программтай юу? Тус систем нь сэжигтэй гүйлгээг илрүүлэх боломжтой юу? </t>
  </si>
  <si>
    <t>Байгууллагын мэдээллийн системд харилцагчдын мэдээллийн сан нэгтгэгддэг үү?</t>
  </si>
  <si>
    <t>Хувьцаа эзэмшигчид болон эрх бүхий албан тушаалтнууд  нь уг системийн үйл ажиллагаа, үр дүнтэй танилцдаг уу?</t>
  </si>
  <si>
    <t xml:space="preserve">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</si>
  <si>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</si>
  <si>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</si>
  <si>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</si>
  <si>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II. Дүрэм, журам: Харилцагчийг таних</t>
  </si>
  <si>
    <r>
      <t>Танай байгууллагад харилцагчийг танихтай холбоотой дүрэм, журам байгаа юу? /</t>
    </r>
    <r>
      <rPr>
        <b/>
        <sz val="11"/>
        <color indexed="10"/>
        <rFont val="Times New Roman"/>
        <family val="1"/>
      </rPr>
      <t>Энэхүү асуултад байхгүй гэж хариулсан бол зөвхөн 8 дахь асуултад хариулна уу</t>
    </r>
    <r>
      <rPr>
        <sz val="11"/>
        <color indexed="10"/>
        <rFont val="Times New Roman"/>
        <family val="1"/>
      </rPr>
      <t>/</t>
    </r>
  </si>
  <si>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</si>
  <si>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</si>
  <si>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Танай байгууллага МУТС-тэй тэмцэх дотоод хяналтын хөтөлбөртөө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</si>
  <si>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 xml:space="preserve">Дээрх дүрэм, журмыг салбарууддаа хэрэгжүүлдэг үү? </t>
  </si>
  <si>
    <t xml:space="preserve">Харилцагчийг таних дүрэм, журмыг боловсруулахдаа МУТСТ тухай хуульд нийцүүлсэн үү? </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</si>
  <si>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</si>
  <si>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(1) Эрх зүйн харилцаа болон эрх мэдэл, тухайлбал итгэмжлэлийн эрх болон түүнтэй төстэй, (2) Бенефициар өмчлөгчийн хөрөнгийн эх үүсвэрийн талаарх мэдээлэл, (3) Төлөөлж буй компанийн эзэмшигч, удирдлагын тодорхойлолт
</t>
  </si>
  <si>
    <t xml:space="preserve">Шинэ харилцагчийг таних, баталгаажуулах үйл ажиллагаанд дараах шаардлагуудыг тусгасан уу? Үүнд: (1) Баталгаажуулалтын баримт бичгийн шалгалт, (2) Шинэ хэрэглэгчидтэй нүүр тулсан уулзалт хийх, (3) Бие даасан эх сурвалжтай мэдээллээр хангах, (4)Өндөр эрсдэлтэй бизнестэй холбоотой эсхүл эрсдэлтэй гэгдэх орнуудын эрсдэлтэй харилцагчдыг нарийвчлан шалгах, (5) Компанийн хувьд бизнес, байршил, санхүүгийн тайлан, хүлээгдэж буй гүйлгээ зэргийн мэдээллийг авах.
</t>
  </si>
  <si>
    <t xml:space="preserve">Танай байгууллага ямар төрлийн харилцагчидтай хамтран ажиллахаас татгалздаг вэ? </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</si>
  <si>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</si>
  <si>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</si>
  <si>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</si>
  <si>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</si>
  <si>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Өндөр эрсдэлтэй  бүтээгдэхүүн болон Өндөр эрсдэлтэй харилцагчийг ангилдаг уу? Хэрхэн ангилдаг вэ?</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</si>
  <si>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</si>
  <si>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</si>
  <si>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</si>
  <si>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IV. Дотоод хяналт ба дотоод, гадаад аудит</t>
  </si>
  <si>
    <t>Танай байгууллагад дотоод хяналт хийдэг ажилтан бий юу? Тус ажилтан МУТСТ үйл ажиллагаатай холбоотой хэрэгжүүлж буй хөтөлбөр, дүрэм, журам, бодлого, үйл ажиллагаанд хяналт тавьдаг уу?</t>
  </si>
  <si>
    <t xml:space="preserve">Хэрвээ МУТСТ үйл ажиллагаатай холбоотой дотоод хяналт, шалгалт хийдэг бол ямар давтамжтай хийдэг вэ? </t>
  </si>
  <si>
    <t>МУТСТ-тэй холбоотой үйл ажиллагааны дотоод хяналтад хэр их цаг зарцуулж ажилладаг вэ?</t>
  </si>
  <si>
    <t>Дотоод хяналтын тайланд МУТС асуудал багтсан уу?</t>
  </si>
  <si>
    <t xml:space="preserve">МУТСТ үйл ажиллагаанд гадаад аудитаар хяналт хийлгэж байсан уу? </t>
  </si>
  <si>
    <t>V. Комплаенс</t>
  </si>
  <si>
    <t>МУТСТ үйл ажиллагааны комплаенсын асуудал хариуцсан ажилтан давхар чиг үүрэг гүйцэтгэдэг үү? Хэрэв тийм бол, өөр ямар чиг үүргээр ажилладгийг тодорхой бичнэ үү?</t>
  </si>
  <si>
    <t>МУТСТ үйл ажиллагааны комплаенсын асуудал хариуцсан ажилтан тайлангаа хэнд, хэр хугацааны давтамжтай мэдээлдэг вэ?</t>
  </si>
  <si>
    <t>VI. Сургалт, хүний нөөц</t>
  </si>
  <si>
    <t xml:space="preserve">Ажилтнуудад зориулсан МУТС сургалтын хөтөлбөр байдаг уу?  </t>
  </si>
  <si>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</si>
  <si>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</si>
  <si>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 xml:space="preserve">Байгууллагын удирдлагууд МУТСТ үйл ажиллагааны сургалтад хамрагдсан уу? </t>
  </si>
  <si>
    <t xml:space="preserve">МУТСТ үйл ажиллагааны сургалтын төсвийг тодорхойлно уу. </t>
  </si>
  <si>
    <t>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</si>
  <si>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</si>
  <si>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indexed="10"/>
        <rFont val="Times New Roman"/>
        <family val="1"/>
      </rPr>
      <t>/Хэрэв салбар, охин компанигүй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</si>
  <si>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</si>
  <si>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харилцагчдын хувьд ижил байдаг уу?</t>
  </si>
  <si>
    <t>Танай байгууллага сэжигтэй гүйлгээ хийхээс урьдчилан сэргийлэхийн тулд ашгийн бус байгууллагууд, улс төрд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</si>
  <si>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</si>
  <si>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</si>
  <si>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</si>
  <si>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</si>
  <si>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</si>
  <si>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</si>
  <si>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</si>
  <si>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Ерөнхий</t>
  </si>
  <si>
    <t>Дүрэм, журам</t>
  </si>
  <si>
    <t>Тийм</t>
  </si>
  <si>
    <t>Байгууллагад өөрсдийн баримталдаг журамтай</t>
  </si>
  <si>
    <t>Үгүй</t>
  </si>
  <si>
    <t>Дүрэм, журмыг батлах шатандаа явж байгаа</t>
  </si>
  <si>
    <t>Бүтэц</t>
  </si>
  <si>
    <t>Дүрэм журам байхгүй, МУТСТ тухай хуулийг дагаж мөрддөг</t>
  </si>
  <si>
    <t>Монгол Улсын иргэншилтэй</t>
  </si>
  <si>
    <t>Дүрэм журам байхгүй, албан тушаалтан шийдвэрлэдэг</t>
  </si>
  <si>
    <t>Монгол Улсын иргэншилгүй</t>
  </si>
  <si>
    <t>Байхгүй</t>
  </si>
  <si>
    <t>5-аас их</t>
  </si>
  <si>
    <t>Тогтмол</t>
  </si>
  <si>
    <t>3-5</t>
  </si>
  <si>
    <t>Ихэвчлэн</t>
  </si>
  <si>
    <t>1-3</t>
  </si>
  <si>
    <t>Шинэчлэх шаардлагатай үед</t>
  </si>
  <si>
    <t>1 жил хүртэл</t>
  </si>
  <si>
    <t>Хааяа</t>
  </si>
  <si>
    <t>1-5 жил</t>
  </si>
  <si>
    <t>Шинэчилдэггүй</t>
  </si>
  <si>
    <t>Бүх ажилчдын хурал зохион байгуулж танилцуулдаг</t>
  </si>
  <si>
    <t>Цахим шуудангаар бүх ажилчидруу явуулдаг</t>
  </si>
  <si>
    <t>Тийм, Монголд</t>
  </si>
  <si>
    <t>Зарлалын самбарт байршуулдаг</t>
  </si>
  <si>
    <t>Тийм, Гадаадад</t>
  </si>
  <si>
    <t>Зөвхөн удирдлагад танилцуулдаг</t>
  </si>
  <si>
    <t>Харилцагч</t>
  </si>
  <si>
    <t>Танилцуулдаггүй</t>
  </si>
  <si>
    <t>(7-8) этгээдийг тусгасан </t>
  </si>
  <si>
    <t>(5-6) этгээдийг тусгасан </t>
  </si>
  <si>
    <t>(3-4) этгээдийг тусгасан</t>
  </si>
  <si>
    <t>1, 2</t>
  </si>
  <si>
    <t>(1-2) этгээдийг тусгасан</t>
  </si>
  <si>
    <t>1, 3</t>
  </si>
  <si>
    <t>Ямар ч этгээдийг тусгаагүй</t>
  </si>
  <si>
    <t>2, 3</t>
  </si>
  <si>
    <t>Бүх салбар болон төв оффисдоо ижилхэн хэрэгжүүлдэг</t>
  </si>
  <si>
    <t>Бүгд</t>
  </si>
  <si>
    <t>Хүн их үйлчлүүлдэг салбартаа хэрэгжүүлдэг</t>
  </si>
  <si>
    <t>2, 3, 4</t>
  </si>
  <si>
    <t>Зөвхөн төвд байршилтай салбартаа л хэрэгжүүлдэг</t>
  </si>
  <si>
    <t>Зарим салбартаа хэрэгжүүлдэг</t>
  </si>
  <si>
    <t>Мэдэхгүй</t>
  </si>
  <si>
    <t>Салбарууддаа хэрэгжүүлдэггүй</t>
  </si>
  <si>
    <t>Гүйлгээ, суваг, Засаглал 15, 16</t>
  </si>
  <si>
    <t>МУТСТ тухай хуультай нийцүүлсэн</t>
  </si>
  <si>
    <t>Ихэнх заалтыг нь тусгасан</t>
  </si>
  <si>
    <t>Чанар</t>
  </si>
  <si>
    <t>Зарим заалтыг нь тусгасан</t>
  </si>
  <si>
    <t>Засаглал</t>
  </si>
  <si>
    <t>Нийцүүлж бэлдээгүй</t>
  </si>
  <si>
    <t>МУТС-тэй тэмцэх дотоод хяналтын хөтөлбөр баталсан</t>
  </si>
  <si>
    <t>Харилцагчийг таних дүрэм, журмыг хэрэгжүүлдэггүй</t>
  </si>
  <si>
    <t>Батлах шатандаа явж байгаа </t>
  </si>
  <si>
    <t>(6) шаардлагыг бүгдийг нь тусгасан </t>
  </si>
  <si>
    <t>МУТСТ тухай хуулийг дагаж мөрддөг</t>
  </si>
  <si>
    <t>(5-4) шаардлагыг тусгасан</t>
  </si>
  <si>
    <t>Дотоод хяналтын хөтөлбөргүй боловч хуулийн дагуу шийдвэрлэдэг</t>
  </si>
  <si>
    <t>(2-3) шаардлагыг тусгасан</t>
  </si>
  <si>
    <t>МУТС-тэй тэмцэх дотоод хяналтын хөтөлбөр баталж байгаагүй</t>
  </si>
  <si>
    <t>1 шаардлагыг тусгасан </t>
  </si>
  <si>
    <t>Хуульд өөрчлөлт орсон, шинэчлэх шаардлага үүссэн бол</t>
  </si>
  <si>
    <t>Эдгээрийн аль ч шаардлагыг тусгаагүй</t>
  </si>
  <si>
    <t>Хөтөлбөрт тусгагдаагүй ү/а-г зохицуулах шаардлага үүссэн</t>
  </si>
  <si>
    <t>(3) мэдээллийг бүгдийг нь авдаг </t>
  </si>
  <si>
    <t>Жил бүр шинэчилдэг</t>
  </si>
  <si>
    <t>(2) мэдээллийг нь л авдаг </t>
  </si>
  <si>
    <t>Улирал бүр шинэчилдэг</t>
  </si>
  <si>
    <t>(1) мэдээллийг нь авдаг</t>
  </si>
  <si>
    <t>Огт шинэчилдэггүй</t>
  </si>
  <si>
    <t>Эдгээрээс өөр мэдээлэл авдаг</t>
  </si>
  <si>
    <t>МУТС-тэй тэмцэх хөтөлбөр хэрэгжүүлдэг </t>
  </si>
  <si>
    <t>Ямар ч мэдээлэл авдаггүй </t>
  </si>
  <si>
    <t>МУТС-тэй тэмцэх хөтөлбөр хэрэгжүүлэхээр ажиллаж байгаа </t>
  </si>
  <si>
    <t>(5) шаардлагыг бүгдийг нь тусгасан </t>
  </si>
  <si>
    <t>МУТС-тэй тэмцэх хөтөлбөр өмнө нь хэрэгжүүлж байсан </t>
  </si>
  <si>
    <t>(4) шаардлагыг тусгасан </t>
  </si>
  <si>
    <t>МУТС-тэй тэмцэх хөтөлбөр хэрэгжүүлж байгаагүй </t>
  </si>
  <si>
    <t>(3-2) шаардлагыг тусгасан </t>
  </si>
  <si>
    <t>МУТС-тэй тэмцэх хөтөлбөр хэрэгжүүлэх шаардлагагүй гэж үздэг учир хэрэгжүүлдэггүй </t>
  </si>
  <si>
    <t>(1) л шаардлагыг тусгасан</t>
  </si>
  <si>
    <t>Шаардлагуудыг оруулсан, нэгжээс хяналт тавин ажилладаг </t>
  </si>
  <si>
    <t>Эдгээрийн аль ч шаардлагыг тусгаагүй буюу ямар ч шаардлага тавьдаггүй </t>
  </si>
  <si>
    <t>Шаардлагуудыг оруулсан, нэгж байдаггүй, хяналт тавьдаг</t>
  </si>
  <si>
    <t>Эрсдэл өндөртэй гэж үнэлэгдсэн </t>
  </si>
  <si>
    <t>Шаардлагуудыг оруулсан, нэгж байдаггүй, хяналт тавигддаггүй </t>
  </si>
  <si>
    <t>МУТСТ тухай хуульд заасан эрсдэл өндөртэй харилцагч </t>
  </si>
  <si>
    <t>Шаардлагуудыг оруулаагүй, нэгжээс хяналт тавин ажилладаг</t>
  </si>
  <si>
    <t>Мөнгөний гарал үүсэл нь тодорхойгүй өндөр дүнтэй гүйлгээ хийхээр ирсэн </t>
  </si>
  <si>
    <t>Шаардлагуудыг оруулаагүй, нэгж байдаггүй, хяналт тавигддаггүй </t>
  </si>
  <si>
    <t>Өөрсдийн үзэмжээр эрсдэл өндөртэй гэж үзсэн харилцагч </t>
  </si>
  <si>
    <t>Тогтмол /сар бүр/ танилцуулдаг</t>
  </si>
  <si>
    <t>Харилцагч бүрт адил үйлчилдэг. Эрсдэлээр нь ангилдаггүй</t>
  </si>
  <si>
    <t>Тогтмол /улирал бүр/ танилцуулдаг</t>
  </si>
  <si>
    <t>(7-6) мэдээллийг заавал авдаг</t>
  </si>
  <si>
    <t>Тогтмол /жилд 1 удаа/ танилцуулдаг</t>
  </si>
  <si>
    <t>(4-5) мэдээллийг авдаг</t>
  </si>
  <si>
    <t>Шаардлагатай гэж үзсэн тохиолдолд л танилцуулдаг</t>
  </si>
  <si>
    <t>(2-3) мэдээллийг авдаг</t>
  </si>
  <si>
    <t>Огт танилцуулдаггүй</t>
  </si>
  <si>
    <t>1 мэдээллийг л авдаг</t>
  </si>
  <si>
    <t>Хөтөлбөрийн бүхий л үе шатанд оролцон ажилладаг</t>
  </si>
  <si>
    <t>Эдгээрийн аль ч мэдээллийг авдаггүй</t>
  </si>
  <si>
    <t>Нэгж хариуцдаг, хувьцаа эзэмшигчид хяналт тавьдаг</t>
  </si>
  <si>
    <t>Эрсдэлийн менежмент</t>
  </si>
  <si>
    <t>Хяналт тавих шатанд л хувьцаа эзэмшигчид оролцон ажилладаг</t>
  </si>
  <si>
    <t>Нэгжтэй,  МУТС эрсдэлийн асуудлуудыг нарийвчилан оруулдаг</t>
  </si>
  <si>
    <t>Нэгж хариуцдаг, хувьцаа эзэмшигчид арга хэмжээ авдаггүй</t>
  </si>
  <si>
    <t>Нэгжтэй,  МУТС эрсдэлийн асуудлуудыг багахан хэмжээнд оруулдаг</t>
  </si>
  <si>
    <t>Хувьцаа эзэмшигчидээс арга хэмжээ авч ажилладаггүй</t>
  </si>
  <si>
    <t>Нэгжгүй,  МУТС эрсдэлийн асуудлуудыг оруулдаг</t>
  </si>
  <si>
    <t>Бүхий л асуудлаар дотоод аудиттай хамтран ажилладаг</t>
  </si>
  <si>
    <t>Нэгжтэй,  МУТС эрсдэлийн асуудлуудыг оруулдаггүй</t>
  </si>
  <si>
    <t>Хувьцаа эзэмшигчид оролцох шаардлагатай гэж үзсэн тохиолдолд</t>
  </si>
  <si>
    <t>Нэгжгүй,  МУТС эрсдэлийн асуудлуудыг оруулдаггүй</t>
  </si>
  <si>
    <t>Нэгжтэй, хувьцаа эзэмшигчидтэй энэ талаар хамтран ажиллах шаардлагагүй</t>
  </si>
  <si>
    <t>Олон улсын аргачлалын дагуу тогтмол /сар бүр/ хийдэг</t>
  </si>
  <si>
    <t>Дотоод хяналтын ажилтан хяналт тавьдаг, хувьцаа эзэмшигчид хамтран ажилладаггүй</t>
  </si>
  <si>
    <t>Өөрсдийн аргачлалын дагуу тогтомол/жилд 6 удаа/ хийдэг</t>
  </si>
  <si>
    <t>Хамтран ажилладаггүй</t>
  </si>
  <si>
    <t>Тогтсон аргачлалгүйгээр улирал бүр хийдэг</t>
  </si>
  <si>
    <t>Ёс зүйн дүрэмтэй, тусган ажилладаг</t>
  </si>
  <si>
    <t>Тогтсон аргачлалгүй, тогмол бус хугацаанд хийдэг</t>
  </si>
  <si>
    <t>Ёс зүйн дүрэмтэй, тусгахаар бэлтгэсэн</t>
  </si>
  <si>
    <t>Хийдэггүй/хийж байгаагүй</t>
  </si>
  <si>
    <t>Ёс зүйн дүрэмтэй, тусгаагүй</t>
  </si>
  <si>
    <t>МУТС эрсдэлийн системтэй, олон улсын ангилалтай</t>
  </si>
  <si>
    <t>Ёс зүйн дүрэмтэй, тусгах шаардлаггүй гэж үзсэн</t>
  </si>
  <si>
    <t>МУТС эрсдэлийн системтэй, ангилж тооцдог</t>
  </si>
  <si>
    <t>Ёс зүйн дүрэм боловсруулаагүй</t>
  </si>
  <si>
    <t>МУТС эрсдэлийн системтэй ч ангилал байхгүй</t>
  </si>
  <si>
    <t>Системтэй, сэжигтэй гүйлгээг илрүүлдэг</t>
  </si>
  <si>
    <t>МУТС эрсдэлийн системгүй ч гар аргаар тооцдог</t>
  </si>
  <si>
    <t>Системгүй боловч сэжигтэй гүйлгээг илрүүлдэг</t>
  </si>
  <si>
    <t>Системтэй боловч сэжигтэй гүйлгээг илрүүлдэггүй, нэмэхээр ажиллаж байгаа</t>
  </si>
  <si>
    <t>Ангилсан, олон улсын аргачлалаар</t>
  </si>
  <si>
    <t>Системтэй боловч сэжигтэй гүйлгээг илрүүлэх үзүүлэлтгүй.</t>
  </si>
  <si>
    <t>Ангилсан, өөрсдийн аргачлалаар</t>
  </si>
  <si>
    <t>Системгүй, сэжигтэй гүйлгээг илрүүлэх үзүүлэлтгүй.</t>
  </si>
  <si>
    <t>Бүтээгдэхүүнээ ангилсан, харилцагчдийг ангилаагүй</t>
  </si>
  <si>
    <t>Харилцагчдын мэдээллийн сан нь байгууллагын мэдээллийн системд нэгддэг.</t>
  </si>
  <si>
    <t>Зөвхөн хэрэглэгчдийг нас, хүйс, боловсрол зэргээр ангилдаг</t>
  </si>
  <si>
    <t>Харилцагчдын мэдээллийн сантай боловч байгууллагын мэдээллийн системд нэгддэггүй.</t>
  </si>
  <si>
    <t>Тийм ангилал байхгүй</t>
  </si>
  <si>
    <t>Харилцагчдын мэдээллүүдийг авдаг боловч нэгдсэн мэдээллийн сан үүсгээгүй учир байгууллагын мэдээллийн системд нэгддэггүй.</t>
  </si>
  <si>
    <t>Тийм. Эрсдэлийг маш нарийвчлан харгалзан үздэг</t>
  </si>
  <si>
    <t>Харилцагчдаас зөвхөн ерөнхий мэдээлэл авдаг, мэдээллийн сан үүсгээгүй учир мэдээллийн системд нэгддэггүй.</t>
  </si>
  <si>
    <t>Өөрсдийн гаргасан аргачлалын хүрээнд эрсдэлийг үнэлдэг</t>
  </si>
  <si>
    <t>Харилцагчдын мэдээллийг авдаггүй учир мэдээллийн сан үүсгээгүй</t>
  </si>
  <si>
    <t>Нарийвчлан тооцдоггүй ч эрсдэлийг үнэлдэг</t>
  </si>
  <si>
    <t>Тогтмол /сар бүр/ танилцдаг</t>
  </si>
  <si>
    <t>Эрсдэлийг тодорхойлохыг хичээдэг боловч тодорхойлох боломжгүй байдаг</t>
  </si>
  <si>
    <t>Тогтмол /улирал бүр/ танилцдаг</t>
  </si>
  <si>
    <t>Тогтмол /жилд 1 удаа/ танилцдаг</t>
  </si>
  <si>
    <t>Бодлого, дүрэм, журам байдаг. Олон улсын тогтоосон аргачлалаар эрсдэлийн үнэлгээг хийдэг</t>
  </si>
  <si>
    <t>Шаардлагатай гэж үзсэн тохиолдолд</t>
  </si>
  <si>
    <t>Бодлого, дүрэм, журам байдаг. Өөрсдийн тогтоосон аргачлалаар эрсдэлийн үнэлгээг хийдэг</t>
  </si>
  <si>
    <t>Огт танилцдаггүй</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</si>
  <si>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</si>
  <si>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</si>
  <si>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</si>
  <si>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</si>
  <si>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</si>
  <si>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</si>
  <si>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t>МУТС-тэй холбоотой мэдээлэл хүргүүлэх гэж байгаа. /хэрэгжих шатандаа байгаа/</t>
  </si>
  <si>
    <t>Өмнө нь байсан</t>
  </si>
  <si>
    <t> МУТС-тэй холбоотой мэдээлэл байхгүй</t>
  </si>
  <si>
    <t>Дотоод хяналт</t>
  </si>
  <si>
    <t>Дотоод хяналт хийдэг ажилтан байгаа, хяналт тавьдаг</t>
  </si>
  <si>
    <t>Дотоод хяналт хийдэг ажилтан байхгүй ч хяналт тавьдаг</t>
  </si>
  <si>
    <t>Дотоод хяналт хийдэг ажилтан байхгүй ч хөтөлбөр, дүрэм журам, бодлого байгаа. Үйл ажиллагааны хяналт байхгүй</t>
  </si>
  <si>
    <t>Дотоод хяналт хийдэг ажилтан байгаа, хөтөлбөр, дүрэм журам, бодлого, үйл ажиллагааны хяналт байхгүй</t>
  </si>
  <si>
    <t>Дотоод хяналт хийдэг ажилтан байхгүй</t>
  </si>
  <si>
    <t>Сард 1 удаа</t>
  </si>
  <si>
    <t>Улиралд 1 удаа</t>
  </si>
  <si>
    <t>Жилд 2 удаа</t>
  </si>
  <si>
    <t>Жилд 1 удаа</t>
  </si>
  <si>
    <t>2 жилд 1 удаа</t>
  </si>
  <si>
    <t>Хангалттай цаг зарцуулдаг</t>
  </si>
  <si>
    <t>Шаардлагатай цагийг зарцуулдаг</t>
  </si>
  <si>
    <t>Энэ талаар анхаарч ажилладаг ч хангалттай цаг зарцуулдаггүй</t>
  </si>
  <si>
    <t>Дотоод хяналтын ажилтан байгаа ч МУТС-тэй холбоотой үйл ажиллагааг шалгадаггүй</t>
  </si>
  <si>
    <t>Огт цаг гаргадаггүй</t>
  </si>
  <si>
    <t>МУТС-тэй холбоотой асуудал хангалттай хэмжээнд багтсан</t>
  </si>
  <si>
    <t>МУТС-тэй холбоотой асуудал шаардлагатай хэмжээнд багтсан</t>
  </si>
  <si>
    <t>МУТС-тэй холбоотой асуудал бага хэмжээнд багтсан</t>
  </si>
  <si>
    <t>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</si>
  <si>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</si>
  <si>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</si>
  <si>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</si>
  <si>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</si>
  <si>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Комплаенс</t>
  </si>
  <si>
    <t>Өөр үүрэг гүйцэтгэдэггүй, зөвхөн МУТСТ чиглэлээр ажилладаг</t>
  </si>
  <si>
    <t>Комплаенс чиг үүргийг давхар хэрэгжүүлдэг бөгөөд МУТСТ чиг үүргийг хангалттай сайн хэрэгжүүлдэг</t>
  </si>
  <si>
    <t>Комплаенс ажилтны үүргийг давхар хэрэгжүүлдэг бөгөөд тодорхой хугацааг МУТСТ чиг үүрэгт зарцуулдаг</t>
  </si>
  <si>
    <t>Комплаенс чиг үүргийг давхар хэрэгжүүлдэг бөгөөд МУТСТ чиг үүргийн хүрээнд идэвхтэй үйл ажиллагаа явуулдаггүй</t>
  </si>
  <si>
    <t>Удирдлагад тогтмол тайлагнадаг.</t>
  </si>
  <si>
    <t>Удирдлагад тайлагнадаг хэдий ч тогтсон хугацаа байхгүй.</t>
  </si>
  <si>
    <t>Тайланг тогтсон хугацаанд гаргадаг хэдий ч тайланг мэдээлж, танилцуулдаггүй.</t>
  </si>
  <si>
    <t>Тайлан гаргадаггүй.</t>
  </si>
  <si>
    <t>Сургалт</t>
  </si>
  <si>
    <t>МУТСТ-тэй чиглэлээр сургалтын хөтөлбөртэй</t>
  </si>
  <si>
    <t>Сургалтын хөтөлбөртөө МУТС-тэй чиглэлээр сургалтыг оруулсан</t>
  </si>
  <si>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</si>
  <si>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</si>
  <si>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</si>
  <si>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Давтамж өндөр, сүүлийн 1 сарын хугацаанд сургалт зохион байгуулсан</t>
  </si>
  <si>
    <t>Давтамж өндөр, сүүлийн 3 сарын хугацаанд сургалт зохион байгуулсан</t>
  </si>
  <si>
    <t>Давтамж өндөр, сүүлийн 6 сарын хугацаанд сургалт зохион байгуулсан</t>
  </si>
  <si>
    <t>Давтамж бага, сүүлийн 1 жилийн хугацаанд зохион байгуулсан</t>
  </si>
  <si>
    <t>Давтамж бага, сүүлийн 1 жилээс дээш хугацаанд зохион байгуулаагүй</t>
  </si>
  <si>
    <t>Чиглэл бүрээр сургалтыг зохион байгуулдаг, шинэ ажилчдад зориулсан сургалтыг тухай бүрд нь тогтмол зохион байгуулдаг</t>
  </si>
  <si>
    <t>Шинэ ажилчдад зориулан тогтмол сургалт явуулдаг хэдий ч үйл ажиллагааны чиглэл бүрээр ялгаатай  зохион байгуулдаггүй</t>
  </si>
  <si>
    <t>Зарим тохиолдолд үйл ажиллагааны чиглэл болон, шинэ ажилчдад зориулан сургалт явуулдаг</t>
  </si>
  <si>
    <t>Сургалт зохион байгуулдаг хэдий ч үйл ажиллагааны чиглэл, шинэ ажилчдад зориулсан сургалт байдаггүй</t>
  </si>
  <si>
    <t>Сургалт зохион байгуулдаггүй</t>
  </si>
  <si>
    <t>Удирдлагуудад зориулан тогтмол сургалт явуулдаг, сургалтын мэдээллийг өгсөн</t>
  </si>
  <si>
    <t>Удирдлагуудад зориулсан сургалт зохион байгуулж байсан</t>
  </si>
  <si>
    <t>Удирдлагууд сургалтад хамрагдаагүй буюу мэдээлэл өгөөгүй</t>
  </si>
  <si>
    <t>МУТСТ-тэй холбоотой сургалтын төсвийг хангалттай гаргадаг</t>
  </si>
  <si>
    <t>МУТСТ чиглэлээр гаргасан төсвийг хангалттай хэмжээнд батлаагүй</t>
  </si>
  <si>
    <t>МУТСТ үйл ажиллагааны төсвөөс эсхүл, сургалтын төсвөөс санхүүжүүлдэг</t>
  </si>
  <si>
    <t>Сургалтыг зохион байгуулах тухай бүр санхүүжилтийг шийддэг</t>
  </si>
  <si>
    <t>Сургалтад төсөв хуваарилаагүй, санхүүжилтийг шийдэж чаддаггүй</t>
  </si>
  <si>
    <t>Тайлагнал</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</si>
  <si>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</si>
  <si>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</si>
  <si>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</si>
  <si>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</si>
  <si>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</si>
  <si>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</si>
  <si>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</si>
  <si>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t>Зөвхөн өндөр дүнтэй гүйлгээ их явагддаг салбар, охин компанид хянах, тайлагнах системтэй</t>
  </si>
  <si>
    <t>Зөвхөн төв оффист сэжигтэй гүйлгээг хянах, тайлагнах систем ажиллуулдаг</t>
  </si>
  <si>
    <t>Сэжигтэй гүйлгээний талаарх мэдээллийг зөвхөн холбогдох нэгж мэддэг бөгөөд цааш задруулахгүй байх үүргийг компанийн дүрэм журамд оруулсан</t>
  </si>
  <si>
    <t>Сэжигтэй гүйлгээний талаарх мэдээллийг холбогдох нэгжээс гадна байгууллагын ажилчдад мэдэгддэг бөгөөд цааш задруулахгүй байх үүрэгтэй</t>
  </si>
  <si>
    <t>Байгууллагын ажилчид сэжигтэй гүйлгээний талаарх мэдээллийг цааш задруулахгүй байх үүрэгтэй боловч үүнийг хянах боломжгүй байдаг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</si>
  <si>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</si>
  <si>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Сэжигтэй гүйлгээний талаарх мэдээллийг задруулахаас урьдчилан сэргийлэх тал дээр ямар нэгэн арга хэмжээ авдаггүй</t>
  </si>
  <si>
    <t>Харилцагч бүрээр өөр байдаг</t>
  </si>
  <si>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</si>
  <si>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</si>
  <si>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</si>
  <si>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</si>
  <si>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t>Сэжигтэй гүйлгээ хийгдэхээс сэргийлэх зорилгоор харилцагч бүрийн дансны мэдээлэл, гүйлгээг хянадаг</t>
  </si>
  <si>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</si>
  <si>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харилцагчдын дансны мэдээллийг хянадаг</t>
  </si>
  <si>
    <t>Зөвхөн өндөр дүнтэй гүйлгээ хийж байгаа гадаадын иргэн, хуулийн этгээдийн дансны мэдээлэл, гүйлгээг хянадаг</t>
  </si>
  <si>
    <t>Харилцагчдын дансны мэдээлэл, гүйлгээг хянадаггүй</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</si>
  <si>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</si>
  <si>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</si>
  <si>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Сэжигтэй гүйлгээ илэрсэн тохиолдолд уг гүйлгээг даруй зогсоогоод баримтыг баримтжуулан авч үлддэг. /Санхүү мэдээллийн албанд мэдээлдэггүй/</t>
  </si>
  <si>
    <t>Сэжигтэй гүйлгээ илэрсэн тохиолдолд уг гүйлгээг даруй зогсоогоод холбогдох баримтыг баримтжуулан авч үлддэггүй. /Санхүү мэдээллийн албанд мэдээлдэггүй/</t>
  </si>
  <si>
    <t>Сэжигтэй гүйлгээг тодорхойлох боломжгүй байдаг тул арга хэмжээ авдаггүй</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</si>
  <si>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</si>
  <si>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</si>
  <si>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t>Байгууллага дотор бусад үйл ажиллагааг авч хэрэгжүүлдэг. /мэдээллийн самбар, тусдаа систем г.м/</t>
  </si>
  <si>
    <t>Ажилтан бүрээс асуудаг ч хяналтыг цаг тухай бүрд нь тавьж чаддаггүй</t>
  </si>
  <si>
    <t>Ямар ч хяналт тавьдаггүй. Ямар ч үүрэг оноогоогүй</t>
  </si>
  <si>
    <t>Хууль болон байгууллагын дотоод дүрэм, журмын дагуу шийтгэл ногдуулдаг</t>
  </si>
  <si>
    <t>Байгууллагын дотоод дүрэм, журмын дагуу шийтгэл ногдуулдаг</t>
  </si>
  <si>
    <t>Дүрэм, журмаар зохицуулдаггүй ч асуудал гаргасан ажилтнуудад ТУЗ-с шийтгэл ногдуулдаг</t>
  </si>
  <si>
    <t>Дүрэм, журамдаа тусгахаар ажиллаж байгаа</t>
  </si>
  <si>
    <t>Ямар ч шийтгэл ногдуулдаггүй</t>
  </si>
  <si>
    <t>Байгууллага дотроо баримт бичгийг бүртгэж хадгалан, нэгдсэн мэдээллийн сан үүсгэдэг</t>
  </si>
  <si>
    <t>Баримт бичгийг бүртгэж, ажилтан бүр тусдаа хадгалдаг</t>
  </si>
  <si>
    <t>Баримт бичгийг хадгалдаг учир бүртгэх шаардлагагүй гэж үздэг</t>
  </si>
  <si>
    <t>Баримт бичгийг бүртгэдэг боловч хадгалдаггүй</t>
  </si>
  <si>
    <t>Баримт бичгийг хадгалж, бүртгэдэггүй</t>
  </si>
  <si>
    <t>Баримт бичгийг цаасан хэлбэрээр нэгдсэн нэг газар аюулгүй хадгалдаг</t>
  </si>
  <si>
    <t>Цахим хэлбэрээр нэгдсэн файл үүсгэн вирус халдаахгүйгээр хадгалдаг</t>
  </si>
  <si>
    <t>Ажлын байрандаа ажилтан бүрийн ширээнд хадгалагддаг</t>
  </si>
  <si>
    <t>Ажлын байрнаас өөр газар эмх цэгцгүй хадгалдаг</t>
  </si>
  <si>
    <t>Баримт бичгийг хадгалдаггүй</t>
  </si>
  <si>
    <t>Байгууллага байгуулагдахаас эхлээд бүх үйлчлүүлсэн харилцагчдын мэдээллийг хайхад ямар ч асуудалгүй хурдан гаргаж чаддаг</t>
  </si>
  <si>
    <t>Тусдаа баримт бичиг хариуцсан ажилтантай тул тухайн ажилтнаас зөвшөөрөл авч гаргуулдаг/хугацаа шаардана/</t>
  </si>
  <si>
    <t>Архиваас шүүн харах шаардлага гардаг бол. /хугацаа их шаардана/</t>
  </si>
  <si>
    <t>Ажилчин бүрд мэдээлэл хадгалагддаг тул тухайн ажилтантай холбогдож мэдээллийг олдог. /хэн ямар файл хариуцан хадгалсан нь тодорхойгүй байдаг/</t>
  </si>
  <si>
    <t>5 жилийн өмнөх мэдээллийг олоход маш хүндрэлтэй. Системд оруулаагүй байдаг</t>
  </si>
  <si>
    <t>Хүсэлт гаргахад хүсэлтийг тухай бүрд нь хурдан шийдвэрлэн гаргаж өгдөг/гаргаж өгөх боломжтой</t>
  </si>
  <si>
    <t>Хүсэлтийг шийдвэрлэхэд ажлын 3 өдөр шаарддаг</t>
  </si>
  <si>
    <t>Хүсэлтийг шийдвэрлэхэд ажлын 5 өдөр шаарддаг</t>
  </si>
  <si>
    <t>Хүсэлтийг шийдвэрлэн гаргах өгөх боломжтой ч ажлын 5 өдрөөс илүү их хугацаа шаарддаг</t>
  </si>
  <si>
    <t>Харилцагчийн мэдээллийг гаргаж өгөх ямар ч боломжгүй. Харилцагчийн мэдээллийн сан үүсгээгүй</t>
  </si>
  <si>
    <t>АГУУЛГА</t>
  </si>
  <si>
    <t>Дүн</t>
  </si>
  <si>
    <t>Жин</t>
  </si>
  <si>
    <t>Үнэлгээ</t>
  </si>
  <si>
    <t>Дүн I</t>
  </si>
  <si>
    <t>Жин II</t>
  </si>
  <si>
    <t>Жин III</t>
  </si>
  <si>
    <t>Risk Scale</t>
  </si>
  <si>
    <t>БҮТЦИЙН ЭРСДЭЛ</t>
  </si>
  <si>
    <t>Scale</t>
  </si>
  <si>
    <t>From</t>
  </si>
  <si>
    <t>To</t>
  </si>
  <si>
    <t>Мэдээлэх үүрэгтэй этгээдийн төрөл</t>
  </si>
  <si>
    <t>БИЗНЕСИЙН ЭРСДЭЛ</t>
  </si>
  <si>
    <t>Very low</t>
  </si>
  <si>
    <t>ХЭРЭГЛЭГЧИЙН ЭРСДЭЛ</t>
  </si>
  <si>
    <t>Low</t>
  </si>
  <si>
    <t>ГҮЙЛГЭЭНИЙ ЭРСДЭЛ</t>
  </si>
  <si>
    <t>Medium</t>
  </si>
  <si>
    <t>ХҮРГЭХ СУВГИЙН ЭРСДЭЛ</t>
  </si>
  <si>
    <t>High</t>
  </si>
  <si>
    <t>Very high</t>
  </si>
  <si>
    <t>ЧАНАРЫН АСУУЛГА</t>
  </si>
  <si>
    <t>Компанийн засаглал</t>
  </si>
  <si>
    <t>Харилцагчдийн төрөл</t>
  </si>
  <si>
    <t>МУТС-тэй тэмцэх чиглэлээр хэрэгжүүлж буй арга хэмжээ</t>
  </si>
  <si>
    <t xml:space="preserve">Төрийн бус байгууллага танай байгууллагаас үйлчилгээ авч байсан уу? </t>
  </si>
  <si>
    <t>Дотоод хяналт ба дотоод, гадаад аудит</t>
  </si>
  <si>
    <t>Харилцагч танай байгууллагаас үйлчилгээ авахдаа хэн нэгнийг төлөөлж үйлчилгээ авч байсан уу?</t>
  </si>
  <si>
    <t>Сургалт, хүний нөөц</t>
  </si>
  <si>
    <t>НИЙТ ОНОО</t>
  </si>
  <si>
    <t>ЭРСДЭЛИЙН ТҮВШИН</t>
  </si>
  <si>
    <t>САНХҮҮГИЙН ТАЙЛАН ГАРГАХ ЗААВАРЧИЛГАА</t>
  </si>
  <si>
    <t>ТАЙЛАН МЭДЭЭГ ЖУРАМД ЗААСАН ХУГАЦААНД ХОРООНД ИРҮҮЛНЭ ҮҮ. ЖИШЭЭ НЬ: 2022 оны 4 дүгээр улирлын тайланг 2023/01/10-ны өдрийн дотор.</t>
  </si>
  <si>
    <r>
      <rPr>
        <b/>
        <sz val="11"/>
        <color indexed="30"/>
        <rFont val="Times New Roman"/>
        <family val="1"/>
      </rPr>
      <t>Хувь нийлүүлсэн хөрөнгийн хэмжээг бүртгэхдээ СЗХ-оос зөвшөөрсөн хэмжээгээр бүртгэнэ</t>
    </r>
    <r>
      <rPr>
        <sz val="11"/>
        <color indexed="30"/>
        <rFont val="Times New Roman"/>
        <family val="1"/>
      </rPr>
      <t xml:space="preserve">. </t>
    </r>
    <r>
      <rPr>
        <sz val="11"/>
        <color indexed="8"/>
        <rFont val="Times New Roman"/>
        <family val="1"/>
      </rPr>
      <t xml:space="preserve">           </t>
    </r>
    <r>
      <rPr>
        <b/>
        <sz val="11"/>
        <color indexed="10"/>
        <rFont val="Times New Roman"/>
        <family val="1"/>
      </rPr>
      <t>Жишээ нь:</t>
    </r>
    <r>
      <rPr>
        <sz val="11"/>
        <color indexed="8"/>
        <rFont val="Times New Roman"/>
        <family val="1"/>
      </rPr>
      <t xml:space="preserve"> "Бат" ХХК нь 15,000,000 төгрөгийн хувь нийлүүлсэн хөрөнгөтэй байхаар Хороонд бүртгүүлж, </t>
    </r>
    <r>
      <rPr>
        <sz val="11"/>
        <rFont val="Times New Roman"/>
        <family val="1"/>
      </rPr>
      <t>тусгай зөвшөөрлийн гэрчилгээний хавсралтад дээрх дүнгээр бичилт хийсэн бол</t>
    </r>
    <r>
      <rPr>
        <sz val="11"/>
        <color indexed="8"/>
        <rFont val="Times New Roman"/>
        <family val="1"/>
      </rPr>
      <t xml:space="preserve"> санхүүгийн тайлангийн өмч хэсэгт 15,000,000 төгрөгөөр хувь нийлүүлсэн хөрөнгийн хэмжээг бүртгэнэ.</t>
    </r>
  </si>
  <si>
    <r>
      <t xml:space="preserve">Үйл ажиллагааны зардлуудыг борлуулсан бүтээгдэхүүний өртөг дансанд бүртгэхгүй байх. </t>
    </r>
    <r>
      <rPr>
        <b/>
        <sz val="11"/>
        <color indexed="30"/>
        <rFont val="Times New Roman"/>
        <family val="1"/>
      </rPr>
      <t>Өөрөөр хэлбэл</t>
    </r>
    <r>
      <rPr>
        <sz val="11"/>
        <color indexed="8"/>
        <rFont val="Times New Roman"/>
        <family val="1"/>
      </rPr>
      <t xml:space="preserve"> нягтлан бодох бүртгэлийн журмын дагуу холбогдох зардлын дансанд бүртгэх шаардлагатай. </t>
    </r>
    <r>
      <rPr>
        <b/>
        <sz val="11"/>
        <color indexed="10"/>
        <rFont val="Times New Roman"/>
        <family val="1"/>
      </rPr>
      <t>Жишээ нь:</t>
    </r>
    <r>
      <rPr>
        <sz val="11"/>
        <color indexed="8"/>
        <rFont val="Times New Roman"/>
        <family val="1"/>
      </rPr>
      <t xml:space="preserve"> Борлуулсан барааны өртөг дансанд </t>
    </r>
    <r>
      <rPr>
        <b/>
        <sz val="11"/>
        <color indexed="36"/>
        <rFont val="Times New Roman"/>
        <family val="1"/>
      </rPr>
      <t>цалин хөлс болон тээврийн зардлыг бүртгэхгүй</t>
    </r>
    <r>
      <rPr>
        <b/>
        <sz val="11"/>
        <color indexed="30"/>
        <rFont val="Times New Roman"/>
        <family val="1"/>
      </rPr>
      <t xml:space="preserve"> </t>
    </r>
    <r>
      <rPr>
        <sz val="11"/>
        <color indexed="8"/>
        <rFont val="Times New Roman"/>
        <family val="1"/>
      </rPr>
      <t>г.м</t>
    </r>
  </si>
  <si>
    <t>ЗУУЧЛАЛЫН БАЙГУУЛЛАГЫН НЭР</t>
  </si>
  <si>
    <r>
      <rPr>
        <b/>
        <sz val="11"/>
        <color indexed="10"/>
        <rFont val="Times New Roman"/>
        <family val="1"/>
      </rPr>
      <t>"Зуучлалын байгууллагын нэр"</t>
    </r>
    <r>
      <rPr>
        <sz val="11"/>
        <rFont val="Times New Roman"/>
        <family val="1"/>
      </rPr>
      <t xml:space="preserve"> хэсэгт компанийн нэрийг бүртгэх бөгөөд үндсэн үйл ажиллагааны бусад тайлангуудад бүртгэх шаардлагагүй болно. Жич: Франчайз эрхтэй хуулийн этгээдүүдийн </t>
    </r>
    <r>
      <rPr>
        <b/>
        <sz val="11"/>
        <color indexed="30"/>
        <rFont val="Times New Roman"/>
        <family val="1"/>
      </rPr>
      <t xml:space="preserve">боркер оффисын нэрийг бүртгэхгүй </t>
    </r>
    <r>
      <rPr>
        <sz val="11"/>
        <rFont val="Times New Roman"/>
        <family val="1"/>
      </rPr>
      <t>байхыг анхаарна уу.</t>
    </r>
  </si>
  <si>
    <r>
      <rPr>
        <b/>
        <sz val="11"/>
        <color indexed="30"/>
        <rFont val="Times New Roman"/>
        <family val="1"/>
      </rPr>
      <t>Мянган төгрөгөөр шивэх.</t>
    </r>
    <r>
      <rPr>
        <sz val="11"/>
        <rFont val="Times New Roman"/>
        <family val="1"/>
      </rPr>
      <t xml:space="preserve"> </t>
    </r>
    <r>
      <rPr>
        <b/>
        <sz val="11"/>
        <color indexed="10"/>
        <rFont val="Times New Roman"/>
        <family val="1"/>
      </rPr>
      <t>Жишээ нь:</t>
    </r>
    <r>
      <rPr>
        <sz val="11"/>
        <rFont val="Times New Roman"/>
        <family val="1"/>
      </rPr>
      <t xml:space="preserve"> 1,000,000.00 /нэг сая төгрөг/-ийг </t>
    </r>
    <r>
      <rPr>
        <b/>
        <sz val="11"/>
        <color indexed="30"/>
        <rFont val="Times New Roman"/>
        <family val="1"/>
      </rPr>
      <t>1,000.0 мянган төгрөг</t>
    </r>
    <r>
      <rPr>
        <sz val="11"/>
        <rFont val="Times New Roman"/>
        <family val="1"/>
      </rPr>
      <t xml:space="preserve"> гэж тайлагнах.</t>
    </r>
  </si>
  <si>
    <t>Мастер файлыг 1997-2003 форматаар хадгална уу.</t>
  </si>
  <si>
    <r>
      <t>Тайлантай холбоотой асуудлыг</t>
    </r>
    <r>
      <rPr>
        <b/>
        <sz val="11"/>
        <rFont val="Times New Roman"/>
        <family val="1"/>
      </rPr>
      <t xml:space="preserve"> 262604, 262607</t>
    </r>
    <r>
      <rPr>
        <sz val="11"/>
        <rFont val="Times New Roman"/>
        <family val="1"/>
      </rPr>
      <t xml:space="preserve"> дугаараас лавлана уу. /Гар утаснаас </t>
    </r>
    <r>
      <rPr>
        <b/>
        <sz val="11"/>
        <rFont val="Times New Roman"/>
        <family val="1"/>
      </rPr>
      <t>51-262607, 51-262604</t>
    </r>
    <r>
      <rPr>
        <sz val="11"/>
        <rFont val="Times New Roman"/>
        <family val="1"/>
      </rPr>
      <t>/</t>
    </r>
  </si>
  <si>
    <t>Тайлан мэдээг үнэн зөв, бүрэн гүйцэд мэдээлнэ.</t>
  </si>
  <si>
    <r>
      <rPr>
        <b/>
        <sz val="11"/>
        <color indexed="8"/>
        <rFont val="Times New Roman"/>
        <family val="1"/>
      </rPr>
      <t xml:space="preserve">Сайн байна уу,     </t>
    </r>
    <r>
      <rPr>
        <sz val="11"/>
        <color indexed="8"/>
        <rFont val="Times New Roman"/>
        <family val="1"/>
      </rPr>
      <t xml:space="preserve">                                                                                                                                                                                                            Танай компанид Санхүүгийн зохицуулах хорооноос үл хөдлөх эд хөрөнгө зуучлалын байгууллагын үйл ажиллагаа эрхлэх тусгай зөвшөөрөл олгосон тул Хорооны 2021 оны 363 дугаар тогтоолоор шинэчлэн баталсан "Үл хөдлөх эд хөрөнгө зуучлалын байгууллагын үйл ажиллагаанд зайны болон газар дээр хяналт шалгалт хийх журам"-д заасны дагуу холбогдох тайлан мэдээг заасан хугацаанд ирүүлж ажиллана уу. Тайлан мэдээг гаргах, мөн Хорооны ФинА системд тайлагнахад дараах зөвлөмжийг хүргүүлж байна. Үүнд:</t>
    </r>
  </si>
  <si>
    <r>
      <t xml:space="preserve">Мастер файлыг нэрлэхдээ RANXXXXXXXq0QYYYY гэж нэрлэнэ. </t>
    </r>
    <r>
      <rPr>
        <b/>
        <sz val="11"/>
        <color indexed="10"/>
        <rFont val="Times New Roman"/>
        <family val="1"/>
      </rPr>
      <t xml:space="preserve">Тайлбар: </t>
    </r>
    <r>
      <rPr>
        <sz val="11"/>
        <rFont val="Times New Roman"/>
        <family val="1"/>
      </rPr>
      <t xml:space="preserve">XXXXXXX-хуулийн этгээдийн регистрийн дугаар, Q-тайлант улирал, YYYY-тайлант жил. Жишээ нь:  Танай хуулийн этгээд 2022 оны 4 дүгээр улирлын тайланг тайлагнаж буй тохиолдолд мастер файлын нэрийг </t>
    </r>
    <r>
      <rPr>
        <b/>
        <sz val="11"/>
        <color indexed="30"/>
        <rFont val="Times New Roman"/>
        <family val="1"/>
      </rPr>
      <t>RAN1122334q042022</t>
    </r>
    <r>
      <rPr>
        <sz val="11"/>
        <rFont val="Times New Roman"/>
        <family val="1"/>
      </rPr>
      <t xml:space="preserve"> гэж тэмдэглэнэ.</t>
    </r>
  </si>
  <si>
    <r>
      <t xml:space="preserve">Мөнгө, түүнтэй адилтгах хөрөнгийн эхний, эцсийн үлдэгдэл нь </t>
    </r>
    <r>
      <rPr>
        <b/>
        <sz val="10"/>
        <color indexed="10"/>
        <rFont val="Times New Roman"/>
        <family val="1"/>
      </rPr>
      <t>МӨНГӨН ГҮЙЛГЭЭНИЙ ТАЙЛАНГИЙН</t>
    </r>
    <r>
      <rPr>
        <b/>
        <sz val="10"/>
        <color indexed="56"/>
        <rFont val="Times New Roman"/>
        <family val="1"/>
      </rPr>
      <t xml:space="preserve"> эхний болон эцсийн үлдэгдэлтэй тэнцүү байна. Дээрх дүнгүүд зөрсөн тохиолдолд таны тайланг хүлээн авахгүй.</t>
    </r>
  </si>
  <si>
    <r>
      <t xml:space="preserve">Хуримтлагдсан ашгийн эхний үлдэгдэл, эцсийн үлдэгдлийн зөрүү нь </t>
    </r>
    <r>
      <rPr>
        <b/>
        <sz val="10"/>
        <color indexed="10"/>
        <rFont val="Times New Roman"/>
        <family val="1"/>
      </rPr>
      <t>ОРЛОГО ҮР ДҮНГИЙН ТАЙЛАНГИЙН</t>
    </r>
    <r>
      <rPr>
        <b/>
        <sz val="10"/>
        <color indexed="56"/>
        <rFont val="Times New Roman"/>
        <family val="1"/>
      </rPr>
      <t xml:space="preserve"> татварын дараах цэвэр ашиг дүнтэй тэнцүү байх бөгөөд зөрүүтэй тохиолдолд таны тайланг хүлээн авахгүй</t>
    </r>
  </si>
  <si>
    <t>САНХҮҮГИЙН ТАЙЛАНГ МЯНГАЧИЛЖ ШИВНЭ ҮҮ.</t>
  </si>
  <si>
    <r>
      <t xml:space="preserve">Хуримтлагдсан ашгийн эцсийн үлдэгдэл </t>
    </r>
    <r>
      <rPr>
        <b/>
        <sz val="10"/>
        <color indexed="10"/>
        <rFont val="Times New Roman"/>
        <family val="1"/>
      </rPr>
      <t>ӨМЧИЙН ӨӨРЧЛӨЛТИЙН ТАЙЛАНГИЙН</t>
    </r>
    <r>
      <rPr>
        <b/>
        <sz val="10"/>
        <color indexed="56"/>
        <rFont val="Times New Roman"/>
        <family val="1"/>
      </rPr>
      <t xml:space="preserve"> хуримтлагдсан ашиг дүнтэй тэнцүү байна.</t>
    </r>
  </si>
  <si>
    <t>ТАЙЛАН ТЭНЦЭЭГҮЙ БОЛ СИСТЕМ ХҮЛЭЭН АВАХГҮЙ.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</si>
</sst>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40" x14ac:knownFonts="1">
    <font>
      <sz val="11"/>
      <color theme="1"/>
      <name val="Calibri"/>
      <family val="2"/>
      <scheme val="minor"/>
    </font>
    <font>
      <sz val="11"/>
      <color indexed="8"/>
      <name val="Times New Roman"/>
      <family val="1"/>
    </font>
    <font>
      <sz val="11"/>
      <color indexed="10"/>
      <name val="Times New Roman"/>
      <family val="1"/>
    </font>
    <font>
      <sz val="10"/>
      <name val="Times New Roman"/>
      <family val="1"/>
    </font>
    <font>
      <sz val="11"/>
      <name val="Times New Roman"/>
      <family val="1"/>
    </font>
    <font>
      <b/>
      <sz val="11"/>
      <color indexed="8"/>
      <name val="Times New Roman"/>
      <family val="1"/>
    </font>
    <font>
      <b/>
      <sz val="11"/>
      <color indexed="10"/>
      <name val="Times New Roman"/>
      <family val="1"/>
    </font>
    <font>
      <sz val="9"/>
      <color indexed="81"/>
      <name val="Tahoma"/>
      <family val="2"/>
    </font>
    <font>
      <b/>
      <sz val="9"/>
      <color indexed="81"/>
      <name val="Tahoma"/>
      <family val="2"/>
    </font>
    <font>
      <b/>
      <sz val="10"/>
      <name val="Times New Roman"/>
      <family val="1"/>
    </font>
    <font>
      <sz val="10"/>
      <name val="Arial"/>
      <family val="2"/>
    </font>
    <font>
      <b/>
      <sz val="11"/>
      <color indexed="36"/>
      <name val="Times New Roman"/>
      <family val="1"/>
    </font>
    <font>
      <b/>
      <sz val="11"/>
      <name val="Times New Roman"/>
      <family val="1"/>
    </font>
    <font>
      <b/>
      <sz val="11"/>
      <color indexed="30"/>
      <name val="Times New Roman"/>
      <family val="1"/>
    </font>
    <font>
      <sz val="11"/>
      <color indexed="30"/>
      <name val="Times New Roman"/>
      <family val="1"/>
    </font>
    <font>
      <b/>
      <sz val="10"/>
      <color indexed="10"/>
      <name val="Times New Roman"/>
      <family val="1"/>
    </font>
    <font>
      <b/>
      <sz val="10"/>
      <color indexed="56"/>
      <name val="Times New Roman"/>
      <family val="1"/>
    </font>
    <font>
      <b/>
      <i/>
      <sz val="10"/>
      <name val="Times New Roman"/>
      <family val="1"/>
    </font>
    <font>
      <sz val="11"/>
      <color theme="1"/>
      <name val="Calibri"/>
      <family val="2"/>
      <scheme val="minor"/>
    </font>
    <font>
      <sz val="11"/>
      <color theme="1"/>
      <name val="Times New Roman"/>
      <family val="1"/>
    </font>
    <font>
      <i/>
      <sz val="11"/>
      <color rgb="FF000000"/>
      <name val="Times New Roman"/>
      <family val="1"/>
    </font>
    <font>
      <b/>
      <sz val="11"/>
      <color theme="1"/>
      <name val="Times New Roman"/>
      <family val="1"/>
    </font>
    <font>
      <b/>
      <sz val="11"/>
      <name val="Calibri"/>
      <family val="2"/>
      <scheme val="minor"/>
    </font>
    <font>
      <sz val="11"/>
      <name val="Calibri"/>
      <family val="2"/>
      <scheme val="minor"/>
    </font>
    <font>
      <sz val="10"/>
      <color theme="1"/>
      <name val="Times New Roman"/>
      <family val="1"/>
    </font>
    <font>
      <sz val="10"/>
      <color rgb="FF242424"/>
      <name val="Times New Roman"/>
      <family val="1"/>
    </font>
    <font>
      <sz val="10"/>
      <color rgb="FF000000"/>
      <name val="Times New Roman"/>
      <family val="1"/>
    </font>
    <font>
      <b/>
      <i/>
      <sz val="10"/>
      <color theme="1"/>
      <name val="Times New Roman"/>
      <family val="1"/>
    </font>
    <font>
      <b/>
      <sz val="10"/>
      <color rgb="FFFF0000"/>
      <name val="Times New Roman"/>
      <family val="1"/>
    </font>
    <font>
      <b/>
      <sz val="11"/>
      <color rgb="FFFF0000"/>
      <name val="Times New Roman"/>
      <family val="1"/>
    </font>
    <font>
      <i/>
      <sz val="10"/>
      <color theme="1"/>
      <name val="Times New Roman"/>
      <family val="1"/>
    </font>
    <font>
      <sz val="12"/>
      <color theme="1"/>
      <name val="Times New Roman"/>
      <family val="1"/>
    </font>
    <font>
      <b/>
      <sz val="12"/>
      <color theme="1"/>
      <name val="Times New Roman"/>
      <family val="1"/>
    </font>
    <font>
      <b/>
      <sz val="11"/>
      <color rgb="FF000000"/>
      <name val="Times New Roman"/>
      <family val="1"/>
    </font>
    <font>
      <b/>
      <sz val="10"/>
      <color rgb="FF002060"/>
      <name val="Times New Roman"/>
      <family val="1"/>
    </font>
    <font>
      <b/>
      <sz val="11"/>
      <color rgb="FF7030A0"/>
      <name val="Times New Roman"/>
      <family val="1"/>
    </font>
    <font>
      <b/>
      <i/>
      <sz val="11"/>
      <color theme="1"/>
      <name val="Times New Roman"/>
      <family val="1"/>
    </font>
    <font>
      <i/>
      <sz val="11"/>
      <color theme="1"/>
      <name val="Times New Roman"/>
      <family val="1"/>
    </font>
    <font>
      <i/>
      <sz val="9"/>
      <color theme="1"/>
      <name val="Times New Roman"/>
      <family val="1"/>
    </font>
    <font>
      <sz val="9"/>
      <color theme="1"/>
      <name val="Times New Roman"/>
      <family val="1"/>
    </font>
  </fonts>
  <fills count="1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rgb="FFFFFFFF"/>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9"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rgb="FFD1D1D1"/>
      </left>
      <right style="medium">
        <color rgb="FFD1D1D1"/>
      </right>
      <top style="medium">
        <color rgb="FFD1D1D1"/>
      </top>
      <bottom style="medium">
        <color rgb="FFD1D1D1"/>
      </bottom>
      <diagonal/>
    </border>
    <border>
      <left/>
      <right/>
      <top/>
      <bottom style="medium">
        <color rgb="FFD1D1D1"/>
      </bottom>
      <diagonal/>
    </border>
    <border>
      <left/>
      <right/>
      <top style="medium">
        <color rgb="FFD1D1D1"/>
      </top>
      <bottom style="medium">
        <color rgb="FFD1D1D1"/>
      </bottom>
      <diagonal/>
    </border>
    <border>
      <left/>
      <right/>
      <top style="medium">
        <color rgb="FFD1D1D1"/>
      </top>
      <bottom/>
      <diagonal/>
    </border>
  </borders>
  <cellStyleXfs count="3">
    <xf numFmtId="0" fontId="0" fillId="0" borderId="0"/>
    <xf numFmtId="43" fontId="18" fillId="0" borderId="0" applyFont="0" applyFill="0" applyBorder="0" applyAlignment="0" applyProtection="0"/>
    <xf numFmtId="0" fontId="10" fillId="0" borderId="0"/>
  </cellStyleXfs>
  <cellXfs count="240">
    <xf numFmtId="0" fontId="0" fillId="0" borderId="0" xfId="0"/>
    <xf numFmtId="0" fontId="19" fillId="0" borderId="1" xfId="0" applyFont="1" applyBorder="1" applyAlignment="1">
      <alignment horizontal="center" vertical="center"/>
    </xf>
    <xf numFmtId="0" fontId="19" fillId="0" borderId="0" xfId="0" applyFont="1"/>
    <xf numFmtId="0" fontId="20" fillId="0" borderId="1" xfId="0" applyFont="1" applyBorder="1" applyAlignment="1">
      <alignment horizontal="center" vertical="center" wrapText="1"/>
    </xf>
    <xf numFmtId="0" fontId="19" fillId="0" borderId="1" xfId="0" applyFont="1" applyBorder="1"/>
    <xf numFmtId="0" fontId="19" fillId="0" borderId="0" xfId="0" applyFont="1" applyAlignment="1">
      <alignment horizontal="center" vertical="center"/>
    </xf>
    <xf numFmtId="0" fontId="21" fillId="2" borderId="2" xfId="0" applyFont="1" applyFill="1" applyBorder="1" applyAlignment="1">
      <alignment horizontal="center" vertical="center"/>
    </xf>
    <xf numFmtId="9" fontId="21" fillId="2" borderId="2" xfId="0" applyNumberFormat="1" applyFont="1" applyFill="1" applyBorder="1" applyAlignment="1">
      <alignment horizontal="center" vertical="center"/>
    </xf>
    <xf numFmtId="0" fontId="19" fillId="2" borderId="0" xfId="0" applyFont="1" applyFill="1"/>
    <xf numFmtId="0" fontId="19" fillId="0" borderId="0" xfId="0" applyFont="1" applyAlignment="1">
      <alignment vertical="center"/>
    </xf>
    <xf numFmtId="9" fontId="19" fillId="3" borderId="1" xfId="0" applyNumberFormat="1" applyFont="1" applyFill="1" applyBorder="1" applyAlignment="1">
      <alignment horizontal="center" vertical="center"/>
    </xf>
    <xf numFmtId="0" fontId="22" fillId="4" borderId="1" xfId="0" applyFont="1" applyFill="1" applyBorder="1" applyAlignment="1">
      <alignment horizontal="center" vertical="center" wrapText="1"/>
    </xf>
    <xf numFmtId="0" fontId="22" fillId="4" borderId="1" xfId="0" applyFont="1" applyFill="1" applyBorder="1" applyAlignment="1">
      <alignment horizontal="center" vertical="center"/>
    </xf>
    <xf numFmtId="43" fontId="23" fillId="4" borderId="1" xfId="1" applyFont="1" applyFill="1" applyBorder="1" applyAlignment="1">
      <alignment horizontal="center" vertical="center" wrapText="1"/>
    </xf>
    <xf numFmtId="0" fontId="21" fillId="2" borderId="1" xfId="0" applyFont="1" applyFill="1" applyBorder="1" applyAlignment="1">
      <alignment horizontal="center" vertical="center"/>
    </xf>
    <xf numFmtId="9" fontId="21" fillId="2" borderId="1" xfId="0" applyNumberFormat="1" applyFont="1" applyFill="1" applyBorder="1" applyAlignment="1">
      <alignment horizontal="center" vertical="center"/>
    </xf>
    <xf numFmtId="0" fontId="21" fillId="5" borderId="1" xfId="0" applyFont="1" applyFill="1" applyBorder="1" applyAlignment="1">
      <alignment horizontal="center" vertical="center"/>
    </xf>
    <xf numFmtId="9" fontId="21" fillId="5" borderId="1" xfId="0" applyNumberFormat="1" applyFont="1" applyFill="1" applyBorder="1" applyAlignment="1">
      <alignment horizontal="center" vertical="center"/>
    </xf>
    <xf numFmtId="0" fontId="21" fillId="0" borderId="1" xfId="0" applyFont="1" applyBorder="1" applyAlignment="1">
      <alignment horizontal="center" vertical="center"/>
    </xf>
    <xf numFmtId="0" fontId="21" fillId="0" borderId="1" xfId="0" applyFont="1" applyBorder="1"/>
    <xf numFmtId="9" fontId="19" fillId="0" borderId="1" xfId="0" applyNumberFormat="1" applyFont="1" applyBorder="1"/>
    <xf numFmtId="9" fontId="19" fillId="6" borderId="1" xfId="0" applyNumberFormat="1" applyFont="1" applyFill="1" applyBorder="1" applyAlignment="1">
      <alignment horizontal="center" vertical="center"/>
    </xf>
    <xf numFmtId="9" fontId="19" fillId="0" borderId="1" xfId="0" applyNumberFormat="1" applyFont="1" applyBorder="1" applyAlignment="1">
      <alignment horizontal="center" vertical="center"/>
    </xf>
    <xf numFmtId="9" fontId="19" fillId="7" borderId="1" xfId="0" applyNumberFormat="1" applyFont="1" applyFill="1" applyBorder="1"/>
    <xf numFmtId="9" fontId="19" fillId="8" borderId="1" xfId="0" applyNumberFormat="1" applyFont="1" applyFill="1" applyBorder="1"/>
    <xf numFmtId="0" fontId="21" fillId="5" borderId="1" xfId="0" applyFont="1" applyFill="1" applyBorder="1" applyAlignment="1">
      <alignment horizontal="center"/>
    </xf>
    <xf numFmtId="10" fontId="19" fillId="3" borderId="1" xfId="0" applyNumberFormat="1" applyFont="1" applyFill="1" applyBorder="1" applyAlignment="1">
      <alignment horizontal="center" vertical="center"/>
    </xf>
    <xf numFmtId="0" fontId="24" fillId="0" borderId="1"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9" fontId="19" fillId="3" borderId="5" xfId="0" applyNumberFormat="1" applyFont="1" applyFill="1" applyBorder="1" applyAlignment="1">
      <alignment horizontal="center" vertical="center"/>
    </xf>
    <xf numFmtId="0" fontId="19" fillId="5" borderId="1" xfId="0" applyFont="1" applyFill="1" applyBorder="1"/>
    <xf numFmtId="0" fontId="19" fillId="0" borderId="1" xfId="0" applyFont="1" applyBorder="1" applyAlignment="1">
      <alignment horizontal="right" vertical="center"/>
    </xf>
    <xf numFmtId="0" fontId="24" fillId="0" borderId="0" xfId="0" applyFont="1"/>
    <xf numFmtId="0" fontId="24" fillId="0" borderId="0" xfId="0" applyFont="1" applyAlignment="1">
      <alignment horizontal="center"/>
    </xf>
    <xf numFmtId="49" fontId="24" fillId="0" borderId="0" xfId="0" applyNumberFormat="1" applyFont="1" applyAlignment="1">
      <alignment horizontal="center"/>
    </xf>
    <xf numFmtId="0" fontId="25" fillId="9" borderId="18" xfId="0" applyFont="1" applyFill="1" applyBorder="1" applyAlignment="1">
      <alignment vertical="center" wrapText="1"/>
    </xf>
    <xf numFmtId="0" fontId="25" fillId="0" borderId="0" xfId="0" applyFont="1"/>
    <xf numFmtId="0" fontId="24" fillId="0" borderId="0" xfId="0" applyFont="1" applyAlignment="1">
      <alignment vertical="center" wrapText="1"/>
    </xf>
    <xf numFmtId="0" fontId="25" fillId="9" borderId="19" xfId="0" applyFont="1" applyFill="1" applyBorder="1" applyAlignment="1">
      <alignment vertical="center" wrapText="1"/>
    </xf>
    <xf numFmtId="0" fontId="25" fillId="9" borderId="20" xfId="0" applyFont="1" applyFill="1" applyBorder="1" applyAlignment="1">
      <alignment vertical="center" wrapText="1"/>
    </xf>
    <xf numFmtId="0" fontId="25" fillId="9" borderId="21" xfId="0" applyFont="1" applyFill="1" applyBorder="1" applyAlignment="1">
      <alignment vertical="center" wrapText="1"/>
    </xf>
    <xf numFmtId="49" fontId="24" fillId="3" borderId="0" xfId="0" applyNumberFormat="1" applyFont="1" applyFill="1" applyAlignment="1">
      <alignment horizontal="center"/>
    </xf>
    <xf numFmtId="0" fontId="24" fillId="2" borderId="0" xfId="0" applyFont="1" applyFill="1" applyAlignment="1">
      <alignment horizontal="center"/>
    </xf>
    <xf numFmtId="0" fontId="24" fillId="2" borderId="0" xfId="0" applyFont="1" applyFill="1"/>
    <xf numFmtId="0" fontId="25" fillId="0" borderId="0" xfId="0" applyFont="1" applyAlignment="1">
      <alignment wrapText="1"/>
    </xf>
    <xf numFmtId="0" fontId="24" fillId="0" borderId="0" xfId="0" applyFont="1" applyAlignment="1">
      <alignment wrapText="1"/>
    </xf>
    <xf numFmtId="0" fontId="24" fillId="0" borderId="0" xfId="0" applyFont="1" applyAlignment="1">
      <alignment horizontal="center" vertical="center"/>
    </xf>
    <xf numFmtId="0" fontId="24" fillId="3" borderId="0" xfId="0" applyFont="1" applyFill="1" applyAlignment="1">
      <alignment horizontal="center" vertical="center"/>
    </xf>
    <xf numFmtId="0" fontId="24" fillId="0" borderId="0" xfId="0" applyFont="1" applyAlignment="1">
      <alignment horizontal="center" vertical="center" wrapText="1"/>
    </xf>
    <xf numFmtId="165" fontId="3" fillId="0" borderId="6" xfId="0" applyNumberFormat="1" applyFont="1" applyBorder="1" applyAlignment="1" applyProtection="1">
      <alignment horizontal="right" vertical="center" wrapText="1"/>
      <protection locked="0"/>
    </xf>
    <xf numFmtId="43" fontId="26" fillId="10" borderId="1" xfId="1" applyFont="1" applyFill="1" applyBorder="1" applyAlignment="1" applyProtection="1">
      <alignment vertical="center"/>
      <protection locked="0"/>
    </xf>
    <xf numFmtId="43" fontId="9" fillId="0" borderId="1" xfId="1" applyFont="1" applyBorder="1" applyAlignment="1" applyProtection="1">
      <alignment vertical="center"/>
      <protection locked="0"/>
    </xf>
    <xf numFmtId="43" fontId="3" fillId="0" borderId="1" xfId="1" applyFont="1" applyBorder="1" applyAlignment="1" applyProtection="1">
      <alignment vertical="center" wrapText="1"/>
      <protection locked="0"/>
    </xf>
    <xf numFmtId="43" fontId="3" fillId="0" borderId="1" xfId="1" applyFont="1" applyBorder="1" applyAlignment="1" applyProtection="1">
      <alignment vertical="center"/>
      <protection locked="0"/>
    </xf>
    <xf numFmtId="0" fontId="27" fillId="10" borderId="0" xfId="0" applyFont="1" applyFill="1" applyAlignment="1" applyProtection="1">
      <alignment horizontal="right" vertical="center" wrapText="1"/>
      <protection locked="0"/>
    </xf>
    <xf numFmtId="0" fontId="0" fillId="0" borderId="0" xfId="0" applyProtection="1">
      <protection locked="0"/>
    </xf>
    <xf numFmtId="0" fontId="19" fillId="10" borderId="1" xfId="0" applyFont="1" applyFill="1" applyBorder="1" applyAlignment="1" applyProtection="1">
      <alignment horizontal="center" vertical="center"/>
      <protection locked="0"/>
    </xf>
    <xf numFmtId="0" fontId="19" fillId="10" borderId="1" xfId="0" applyFont="1" applyFill="1" applyBorder="1" applyAlignment="1" applyProtection="1">
      <alignment horizontal="left" vertical="center" wrapText="1"/>
      <protection locked="0"/>
    </xf>
    <xf numFmtId="0" fontId="24" fillId="0" borderId="0" xfId="0" applyFont="1" applyProtection="1">
      <protection locked="0"/>
    </xf>
    <xf numFmtId="0" fontId="19" fillId="0" borderId="0" xfId="0" applyFont="1" applyProtection="1">
      <protection locked="0"/>
    </xf>
    <xf numFmtId="0" fontId="19" fillId="10" borderId="0" xfId="0" applyFont="1" applyFill="1" applyProtection="1">
      <protection locked="0"/>
    </xf>
    <xf numFmtId="0" fontId="28" fillId="0" borderId="0" xfId="0" applyFont="1" applyAlignment="1" applyProtection="1">
      <alignment horizontal="center" vertical="center"/>
      <protection locked="0"/>
    </xf>
    <xf numFmtId="0" fontId="19" fillId="10" borderId="0" xfId="0" applyFont="1" applyFill="1" applyAlignment="1" applyProtection="1">
      <alignment horizontal="center"/>
      <protection locked="0"/>
    </xf>
    <xf numFmtId="0" fontId="19" fillId="10" borderId="0" xfId="0" applyFont="1" applyFill="1" applyAlignment="1" applyProtection="1">
      <alignment vertical="top" wrapText="1"/>
      <protection locked="0"/>
    </xf>
    <xf numFmtId="0" fontId="19" fillId="10" borderId="1" xfId="0" applyFont="1" applyFill="1" applyBorder="1" applyAlignment="1" applyProtection="1">
      <alignment horizontal="center"/>
      <protection locked="0"/>
    </xf>
    <xf numFmtId="0" fontId="19" fillId="10" borderId="1" xfId="0" applyFont="1" applyFill="1" applyBorder="1" applyAlignment="1" applyProtection="1">
      <alignment vertical="center" wrapText="1"/>
      <protection locked="0"/>
    </xf>
    <xf numFmtId="0" fontId="19" fillId="10" borderId="1" xfId="0" applyFont="1" applyFill="1" applyBorder="1" applyAlignment="1" applyProtection="1">
      <alignment vertical="center"/>
      <protection locked="0"/>
    </xf>
    <xf numFmtId="0" fontId="4" fillId="10" borderId="1" xfId="0" applyFont="1" applyFill="1" applyBorder="1" applyAlignment="1" applyProtection="1">
      <alignment horizontal="center" vertical="center"/>
      <protection locked="0"/>
    </xf>
    <xf numFmtId="0" fontId="19" fillId="10" borderId="0" xfId="0" applyFont="1" applyFill="1" applyAlignment="1" applyProtection="1">
      <alignment horizontal="left" vertical="center" wrapText="1"/>
      <protection locked="0"/>
    </xf>
    <xf numFmtId="0" fontId="3" fillId="10" borderId="0" xfId="0" applyFont="1" applyFill="1" applyAlignment="1" applyProtection="1">
      <alignment horizontal="left" vertical="center"/>
      <protection locked="0"/>
    </xf>
    <xf numFmtId="0" fontId="19" fillId="0" borderId="0" xfId="0" applyFont="1" applyAlignment="1" applyProtection="1">
      <alignment wrapText="1"/>
      <protection locked="0"/>
    </xf>
    <xf numFmtId="0" fontId="27" fillId="0" borderId="0" xfId="0" applyFont="1" applyAlignment="1" applyProtection="1">
      <alignment horizontal="right" wrapText="1"/>
      <protection locked="0"/>
    </xf>
    <xf numFmtId="0" fontId="29" fillId="0" borderId="0" xfId="0" applyFont="1" applyAlignment="1" applyProtection="1">
      <alignment horizontal="center" vertical="center"/>
      <protection locked="0"/>
    </xf>
    <xf numFmtId="0" fontId="0" fillId="0" borderId="0" xfId="0" applyAlignment="1" applyProtection="1">
      <alignment wrapText="1"/>
      <protection locked="0"/>
    </xf>
    <xf numFmtId="0" fontId="19" fillId="10" borderId="1" xfId="0" applyFont="1" applyFill="1" applyBorder="1" applyAlignment="1">
      <alignment horizontal="center" vertical="center"/>
    </xf>
    <xf numFmtId="0" fontId="31" fillId="10" borderId="0" xfId="0" applyFont="1" applyFill="1" applyAlignment="1">
      <alignment vertical="center" wrapText="1"/>
    </xf>
    <xf numFmtId="0" fontId="31" fillId="10" borderId="0" xfId="0" applyFont="1" applyFill="1" applyAlignment="1">
      <alignment horizontal="center" vertical="center" wrapText="1"/>
    </xf>
    <xf numFmtId="0" fontId="32" fillId="10" borderId="0" xfId="0" applyFont="1" applyFill="1" applyAlignment="1">
      <alignment horizontal="center" vertical="center" wrapText="1"/>
    </xf>
    <xf numFmtId="0" fontId="27" fillId="10" borderId="0" xfId="0" applyFont="1" applyFill="1" applyAlignment="1">
      <alignment horizontal="right" vertical="center" wrapText="1"/>
    </xf>
    <xf numFmtId="0" fontId="20" fillId="10" borderId="1" xfId="0" applyFont="1" applyFill="1" applyBorder="1" applyAlignment="1">
      <alignment horizontal="center" vertical="center" wrapText="1"/>
    </xf>
    <xf numFmtId="0" fontId="33" fillId="10" borderId="1" xfId="0" applyFont="1" applyFill="1" applyBorder="1" applyAlignment="1">
      <alignment horizontal="center" vertical="center" wrapText="1"/>
    </xf>
    <xf numFmtId="0" fontId="31" fillId="11" borderId="1" xfId="0" applyFont="1" applyFill="1" applyBorder="1" applyAlignment="1">
      <alignment horizontal="center" vertical="center" wrapText="1"/>
    </xf>
    <xf numFmtId="0" fontId="29" fillId="10" borderId="0" xfId="0" applyFont="1" applyFill="1" applyAlignment="1">
      <alignment horizontal="center" vertical="center"/>
    </xf>
    <xf numFmtId="0" fontId="31" fillId="10" borderId="1" xfId="0" applyFont="1" applyFill="1" applyBorder="1" applyAlignment="1">
      <alignment horizontal="center" vertical="center" wrapText="1"/>
    </xf>
    <xf numFmtId="39" fontId="19" fillId="0" borderId="1" xfId="1" applyNumberFormat="1" applyFont="1" applyFill="1" applyBorder="1" applyAlignment="1" applyProtection="1">
      <alignment horizontal="center" vertical="center" wrapText="1"/>
    </xf>
    <xf numFmtId="0" fontId="19" fillId="0" borderId="1" xfId="0" applyFont="1" applyBorder="1" applyAlignment="1">
      <alignment horizontal="center" vertical="center" wrapText="1"/>
    </xf>
    <xf numFmtId="0" fontId="19" fillId="11" borderId="1" xfId="0" applyFont="1" applyFill="1" applyBorder="1" applyAlignment="1">
      <alignment horizontal="center" vertical="center" wrapText="1"/>
    </xf>
    <xf numFmtId="0" fontId="24" fillId="0" borderId="0" xfId="0" applyFont="1" applyAlignment="1" applyProtection="1">
      <alignment horizontal="center"/>
      <protection locked="0"/>
    </xf>
    <xf numFmtId="0" fontId="24" fillId="0" borderId="0" xfId="0" applyFont="1" applyAlignment="1" applyProtection="1">
      <alignment horizontal="center"/>
      <protection hidden="1"/>
    </xf>
    <xf numFmtId="0" fontId="24" fillId="0" borderId="0" xfId="0" applyFont="1" applyProtection="1">
      <protection hidden="1"/>
    </xf>
    <xf numFmtId="0" fontId="28" fillId="10" borderId="0" xfId="0" applyFont="1" applyFill="1" applyAlignment="1" applyProtection="1">
      <alignment horizontal="center"/>
      <protection hidden="1"/>
    </xf>
    <xf numFmtId="0" fontId="28" fillId="10" borderId="0" xfId="0" applyFont="1" applyFill="1" applyAlignment="1" applyProtection="1">
      <alignment horizontal="center" vertical="center"/>
      <protection hidden="1"/>
    </xf>
    <xf numFmtId="0" fontId="17" fillId="10" borderId="0" xfId="0" applyFont="1" applyFill="1" applyAlignment="1" applyProtection="1">
      <alignment horizontal="right" vertical="center"/>
      <protection hidden="1"/>
    </xf>
    <xf numFmtId="0" fontId="9" fillId="0" borderId="1" xfId="0" applyFont="1" applyBorder="1" applyAlignment="1" applyProtection="1">
      <alignment horizontal="center" vertical="center" wrapText="1"/>
      <protection hidden="1"/>
    </xf>
    <xf numFmtId="164" fontId="9" fillId="2" borderId="7" xfId="0" applyNumberFormat="1" applyFont="1" applyFill="1" applyBorder="1" applyAlignment="1" applyProtection="1">
      <alignment horizontal="right" vertical="center" wrapText="1"/>
      <protection hidden="1"/>
    </xf>
    <xf numFmtId="164" fontId="9" fillId="2" borderId="7" xfId="0" applyNumberFormat="1" applyFont="1" applyFill="1" applyBorder="1" applyAlignment="1" applyProtection="1">
      <alignment horizontal="left" vertical="center" wrapText="1"/>
      <protection hidden="1"/>
    </xf>
    <xf numFmtId="165" fontId="3" fillId="2" borderId="7" xfId="0" applyNumberFormat="1" applyFont="1" applyFill="1" applyBorder="1" applyAlignment="1" applyProtection="1">
      <alignment horizontal="right" vertical="center" wrapText="1"/>
      <protection hidden="1"/>
    </xf>
    <xf numFmtId="0" fontId="28" fillId="0" borderId="0" xfId="0" applyFont="1" applyProtection="1">
      <protection hidden="1"/>
    </xf>
    <xf numFmtId="164" fontId="9" fillId="2" borderId="6" xfId="0" applyNumberFormat="1" applyFont="1" applyFill="1" applyBorder="1" applyAlignment="1" applyProtection="1">
      <alignment horizontal="right" vertical="center" wrapText="1"/>
      <protection hidden="1"/>
    </xf>
    <xf numFmtId="164" fontId="9" fillId="2" borderId="6" xfId="0" applyNumberFormat="1" applyFont="1" applyFill="1" applyBorder="1" applyAlignment="1" applyProtection="1">
      <alignment horizontal="left" vertical="center" wrapText="1"/>
      <protection hidden="1"/>
    </xf>
    <xf numFmtId="165" fontId="3" fillId="2" borderId="6" xfId="0" applyNumberFormat="1" applyFont="1" applyFill="1" applyBorder="1" applyAlignment="1" applyProtection="1">
      <alignment horizontal="right" vertical="center" wrapText="1"/>
      <protection hidden="1"/>
    </xf>
    <xf numFmtId="164" fontId="3" fillId="0" borderId="6" xfId="0" applyNumberFormat="1" applyFont="1" applyBorder="1" applyAlignment="1" applyProtection="1">
      <alignment horizontal="right" vertical="center" wrapText="1"/>
      <protection hidden="1"/>
    </xf>
    <xf numFmtId="164" fontId="3" fillId="0" borderId="6" xfId="0" applyNumberFormat="1" applyFont="1" applyBorder="1" applyAlignment="1" applyProtection="1">
      <alignment horizontal="left" vertical="center" wrapText="1"/>
      <protection hidden="1"/>
    </xf>
    <xf numFmtId="165" fontId="3" fillId="0" borderId="6" xfId="0" applyNumberFormat="1" applyFont="1" applyBorder="1" applyAlignment="1" applyProtection="1">
      <alignment horizontal="right" vertical="center" wrapText="1"/>
      <protection hidden="1"/>
    </xf>
    <xf numFmtId="165" fontId="28" fillId="12" borderId="0" xfId="0" applyNumberFormat="1" applyFont="1" applyFill="1" applyAlignment="1" applyProtection="1">
      <alignment vertical="center"/>
      <protection hidden="1"/>
    </xf>
    <xf numFmtId="0" fontId="34" fillId="0" borderId="0" xfId="0" applyFont="1" applyAlignment="1" applyProtection="1">
      <alignment wrapText="1"/>
      <protection hidden="1"/>
    </xf>
    <xf numFmtId="165" fontId="9" fillId="2" borderId="6" xfId="0" applyNumberFormat="1" applyFont="1" applyFill="1" applyBorder="1" applyAlignment="1" applyProtection="1">
      <alignment horizontal="right" vertical="center" wrapText="1"/>
      <protection hidden="1"/>
    </xf>
    <xf numFmtId="164" fontId="3" fillId="2" borderId="6" xfId="0" applyNumberFormat="1" applyFont="1" applyFill="1" applyBorder="1" applyAlignment="1" applyProtection="1">
      <alignment horizontal="right" vertical="center" wrapText="1"/>
      <protection hidden="1"/>
    </xf>
    <xf numFmtId="164" fontId="9" fillId="0" borderId="6" xfId="0" applyNumberFormat="1" applyFont="1" applyBorder="1" applyAlignment="1" applyProtection="1">
      <alignment horizontal="left" vertical="center" wrapText="1"/>
      <protection hidden="1"/>
    </xf>
    <xf numFmtId="164" fontId="9" fillId="10" borderId="6" xfId="0" applyNumberFormat="1" applyFont="1" applyFill="1" applyBorder="1" applyAlignment="1" applyProtection="1">
      <alignment horizontal="left" vertical="center" wrapText="1"/>
      <protection hidden="1"/>
    </xf>
    <xf numFmtId="165" fontId="3" fillId="10" borderId="6" xfId="0" applyNumberFormat="1" applyFont="1" applyFill="1" applyBorder="1" applyAlignment="1" applyProtection="1">
      <alignment horizontal="right" vertical="center" wrapText="1"/>
      <protection hidden="1"/>
    </xf>
    <xf numFmtId="164" fontId="9" fillId="11" borderId="6" xfId="0" applyNumberFormat="1" applyFont="1" applyFill="1" applyBorder="1" applyAlignment="1" applyProtection="1">
      <alignment horizontal="right" vertical="center" wrapText="1"/>
      <protection hidden="1"/>
    </xf>
    <xf numFmtId="164" fontId="9" fillId="11" borderId="6" xfId="0" applyNumberFormat="1" applyFont="1" applyFill="1" applyBorder="1" applyAlignment="1" applyProtection="1">
      <alignment horizontal="left" vertical="center" wrapText="1"/>
      <protection hidden="1"/>
    </xf>
    <xf numFmtId="165" fontId="9" fillId="11" borderId="6" xfId="0" applyNumberFormat="1" applyFont="1" applyFill="1" applyBorder="1" applyAlignment="1" applyProtection="1">
      <alignment horizontal="right" vertical="center" wrapText="1"/>
      <protection hidden="1"/>
    </xf>
    <xf numFmtId="39" fontId="28" fillId="12" borderId="0" xfId="0" applyNumberFormat="1" applyFont="1" applyFill="1" applyAlignment="1" applyProtection="1">
      <alignment vertical="center"/>
      <protection hidden="1"/>
    </xf>
    <xf numFmtId="0" fontId="24" fillId="0" borderId="0" xfId="0" applyFont="1" applyAlignment="1" applyProtection="1">
      <alignment horizontal="right" vertical="center"/>
      <protection hidden="1"/>
    </xf>
    <xf numFmtId="0" fontId="24" fillId="0" borderId="0" xfId="0" applyFont="1" applyAlignment="1" applyProtection="1">
      <alignment vertical="center"/>
      <protection hidden="1"/>
    </xf>
    <xf numFmtId="165" fontId="3" fillId="0" borderId="6" xfId="0" applyNumberFormat="1" applyFont="1" applyFill="1" applyBorder="1" applyAlignment="1" applyProtection="1">
      <alignment horizontal="right" vertical="center" wrapText="1"/>
      <protection locked="0"/>
    </xf>
    <xf numFmtId="165" fontId="3" fillId="0" borderId="6" xfId="0" applyNumberFormat="1" applyFont="1" applyFill="1" applyBorder="1" applyAlignment="1" applyProtection="1">
      <alignment horizontal="right" vertical="center" wrapText="1"/>
      <protection hidden="1"/>
    </xf>
    <xf numFmtId="0" fontId="19" fillId="0" borderId="0" xfId="0" applyFont="1" applyProtection="1">
      <protection hidden="1"/>
    </xf>
    <xf numFmtId="0" fontId="19" fillId="10" borderId="1" xfId="0" applyFont="1" applyFill="1" applyBorder="1" applyAlignment="1" applyProtection="1">
      <alignment horizontal="center" vertical="center"/>
      <protection hidden="1"/>
    </xf>
    <xf numFmtId="0" fontId="4" fillId="10" borderId="1" xfId="0" applyFont="1" applyFill="1" applyBorder="1" applyAlignment="1" applyProtection="1">
      <alignment horizontal="center" vertical="center"/>
      <protection hidden="1"/>
    </xf>
    <xf numFmtId="0" fontId="4" fillId="10" borderId="1" xfId="0" applyFont="1" applyFill="1" applyBorder="1" applyAlignment="1" applyProtection="1">
      <alignment horizontal="center" vertical="center" wrapText="1"/>
      <protection hidden="1"/>
    </xf>
    <xf numFmtId="0" fontId="19" fillId="0" borderId="0" xfId="0" applyFont="1" applyAlignment="1" applyProtection="1">
      <alignment horizontal="center"/>
      <protection hidden="1"/>
    </xf>
    <xf numFmtId="0" fontId="30" fillId="0" borderId="0" xfId="0" applyFont="1" applyAlignment="1" applyProtection="1">
      <alignment horizontal="right"/>
      <protection hidden="1"/>
    </xf>
    <xf numFmtId="0" fontId="3" fillId="0" borderId="1" xfId="2" applyFont="1" applyBorder="1" applyAlignment="1" applyProtection="1">
      <alignment horizontal="center" vertical="center" wrapText="1"/>
      <protection hidden="1"/>
    </xf>
    <xf numFmtId="43" fontId="3" fillId="0" borderId="1" xfId="1" applyFont="1" applyBorder="1" applyAlignment="1" applyProtection="1">
      <alignment horizontal="center" vertical="center" wrapText="1"/>
      <protection hidden="1"/>
    </xf>
    <xf numFmtId="0" fontId="3" fillId="0" borderId="1" xfId="2" applyFont="1" applyBorder="1" applyAlignment="1" applyProtection="1">
      <alignment horizontal="left" vertical="center" wrapText="1"/>
      <protection hidden="1"/>
    </xf>
    <xf numFmtId="0" fontId="9" fillId="2" borderId="1" xfId="2" applyFont="1" applyFill="1" applyBorder="1" applyAlignment="1" applyProtection="1">
      <alignment horizontal="center" vertical="center" wrapText="1"/>
      <protection hidden="1"/>
    </xf>
    <xf numFmtId="0" fontId="9" fillId="2" borderId="1" xfId="2" applyFont="1" applyFill="1" applyBorder="1" applyAlignment="1" applyProtection="1">
      <alignment horizontal="left" vertical="center" wrapText="1"/>
      <protection hidden="1"/>
    </xf>
    <xf numFmtId="43" fontId="9" fillId="2" borderId="1" xfId="1" applyFont="1" applyFill="1" applyBorder="1" applyAlignment="1" applyProtection="1">
      <alignment vertical="center"/>
      <protection hidden="1"/>
    </xf>
    <xf numFmtId="0" fontId="3" fillId="0" borderId="1" xfId="2" applyFont="1" applyBorder="1" applyAlignment="1" applyProtection="1">
      <alignment vertical="center" wrapText="1"/>
      <protection hidden="1"/>
    </xf>
    <xf numFmtId="0" fontId="9" fillId="0" borderId="1" xfId="2" applyFont="1" applyBorder="1" applyAlignment="1" applyProtection="1">
      <alignment horizontal="left" vertical="center" wrapText="1"/>
      <protection hidden="1"/>
    </xf>
    <xf numFmtId="43" fontId="9" fillId="2" borderId="1" xfId="1" applyFont="1" applyFill="1" applyBorder="1" applyAlignment="1" applyProtection="1">
      <alignment vertical="center" wrapText="1"/>
      <protection hidden="1"/>
    </xf>
    <xf numFmtId="0" fontId="24" fillId="0" borderId="0" xfId="0" applyFont="1" applyAlignment="1" applyProtection="1">
      <alignment horizontal="right"/>
      <protection hidden="1"/>
    </xf>
    <xf numFmtId="0" fontId="9" fillId="0" borderId="6" xfId="0" applyFont="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3" fillId="0" borderId="6" xfId="0" applyFont="1" applyBorder="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164" fontId="9" fillId="0" borderId="0" xfId="0" applyNumberFormat="1" applyFont="1" applyAlignment="1" applyProtection="1">
      <alignment horizontal="left" vertical="center" wrapText="1"/>
      <protection hidden="1"/>
    </xf>
    <xf numFmtId="164" fontId="3" fillId="0" borderId="0" xfId="0" applyNumberFormat="1" applyFont="1" applyAlignment="1" applyProtection="1">
      <alignment horizontal="left" vertical="center" wrapText="1"/>
      <protection hidden="1"/>
    </xf>
    <xf numFmtId="0" fontId="29" fillId="10" borderId="1" xfId="0" applyFont="1" applyFill="1" applyBorder="1" applyAlignment="1" applyProtection="1">
      <alignment horizontal="center" vertical="center"/>
      <protection hidden="1"/>
    </xf>
    <xf numFmtId="0" fontId="4" fillId="10" borderId="1" xfId="0" applyFont="1" applyFill="1" applyBorder="1" applyAlignment="1" applyProtection="1">
      <alignment horizontal="left" vertical="center" wrapText="1"/>
      <protection hidden="1"/>
    </xf>
    <xf numFmtId="0" fontId="29" fillId="10" borderId="1" xfId="0" applyFont="1" applyFill="1" applyBorder="1" applyAlignment="1" applyProtection="1">
      <alignment horizontal="left" vertical="center" wrapText="1"/>
      <protection hidden="1"/>
    </xf>
    <xf numFmtId="0" fontId="19" fillId="10" borderId="1" xfId="0" applyFont="1" applyFill="1" applyBorder="1" applyAlignment="1" applyProtection="1">
      <alignment horizontal="left" vertical="center" wrapText="1"/>
      <protection hidden="1"/>
    </xf>
    <xf numFmtId="0" fontId="35" fillId="10" borderId="1" xfId="0" applyFont="1" applyFill="1" applyBorder="1" applyAlignment="1" applyProtection="1">
      <alignment horizontal="center" vertical="center" wrapText="1"/>
      <protection hidden="1"/>
    </xf>
    <xf numFmtId="0" fontId="24" fillId="0" borderId="0" xfId="0" applyFont="1" applyAlignment="1" applyProtection="1">
      <alignment horizontal="center"/>
      <protection hidden="1"/>
    </xf>
    <xf numFmtId="0" fontId="28" fillId="0" borderId="0" xfId="0" applyFont="1" applyAlignment="1" applyProtection="1">
      <alignment horizontal="center"/>
      <protection hidden="1"/>
    </xf>
    <xf numFmtId="0" fontId="28" fillId="0" borderId="8" xfId="0" applyFont="1" applyBorder="1" applyAlignment="1" applyProtection="1">
      <alignment horizontal="center"/>
      <protection hidden="1"/>
    </xf>
    <xf numFmtId="0" fontId="24" fillId="0" borderId="0" xfId="0" applyFont="1" applyAlignment="1" applyProtection="1">
      <alignment horizontal="center"/>
      <protection locked="0"/>
    </xf>
    <xf numFmtId="0" fontId="28" fillId="0" borderId="0" xfId="0" applyFont="1" applyAlignment="1" applyProtection="1">
      <alignment horizontal="center" vertical="center"/>
      <protection hidden="1"/>
    </xf>
    <xf numFmtId="0" fontId="19" fillId="0" borderId="0" xfId="0" applyFont="1" applyAlignment="1" applyProtection="1">
      <alignment horizontal="center"/>
      <protection hidden="1"/>
    </xf>
    <xf numFmtId="0" fontId="36" fillId="2" borderId="1" xfId="0" applyFont="1" applyFill="1" applyBorder="1" applyAlignment="1">
      <alignment horizontal="center" vertical="center"/>
    </xf>
    <xf numFmtId="0" fontId="21" fillId="2" borderId="1" xfId="0" applyFont="1" applyFill="1" applyBorder="1" applyAlignment="1">
      <alignment horizontal="center" vertical="center"/>
    </xf>
    <xf numFmtId="0" fontId="19" fillId="0" borderId="1" xfId="0" applyFont="1" applyBorder="1" applyAlignment="1">
      <alignment horizontal="left" vertical="center" wrapText="1"/>
    </xf>
    <xf numFmtId="0" fontId="24" fillId="10" borderId="0" xfId="0" applyFont="1" applyFill="1" applyAlignment="1">
      <alignment horizontal="center" vertical="center" wrapText="1"/>
    </xf>
    <xf numFmtId="0" fontId="29" fillId="10" borderId="0" xfId="0" applyFont="1" applyFill="1" applyAlignment="1">
      <alignment horizontal="center" vertical="center" wrapText="1"/>
    </xf>
    <xf numFmtId="0" fontId="37" fillId="2" borderId="1" xfId="0" applyFont="1" applyFill="1" applyBorder="1" applyAlignment="1">
      <alignment horizontal="center" vertical="center"/>
    </xf>
    <xf numFmtId="0" fontId="33" fillId="10" borderId="1" xfId="0" applyFont="1" applyFill="1" applyBorder="1" applyAlignment="1">
      <alignment horizontal="center" vertical="center" wrapText="1"/>
    </xf>
    <xf numFmtId="0" fontId="19" fillId="10" borderId="1" xfId="0" applyFont="1" applyFill="1" applyBorder="1" applyAlignment="1">
      <alignment horizontal="left" vertical="center" wrapText="1"/>
    </xf>
    <xf numFmtId="0" fontId="21" fillId="10" borderId="1" xfId="0" applyFont="1" applyFill="1" applyBorder="1" applyAlignment="1">
      <alignment horizontal="left" vertical="center" wrapText="1"/>
    </xf>
    <xf numFmtId="0" fontId="19" fillId="0" borderId="1" xfId="0" applyFont="1" applyBorder="1" applyAlignment="1">
      <alignment horizontal="left" vertical="center"/>
    </xf>
    <xf numFmtId="0" fontId="24" fillId="10" borderId="0" xfId="0" applyFont="1" applyFill="1" applyAlignment="1" applyProtection="1">
      <alignment horizontal="center" vertical="center" wrapText="1"/>
      <protection locked="0"/>
    </xf>
    <xf numFmtId="0" fontId="29" fillId="10" borderId="0" xfId="0" applyFont="1" applyFill="1" applyAlignment="1" applyProtection="1">
      <alignment horizontal="center" vertical="center" wrapText="1"/>
      <protection locked="0"/>
    </xf>
    <xf numFmtId="0" fontId="37" fillId="2" borderId="3" xfId="0" applyFont="1" applyFill="1" applyBorder="1" applyAlignment="1" applyProtection="1">
      <alignment horizontal="center" vertical="center"/>
      <protection locked="0"/>
    </xf>
    <xf numFmtId="0" fontId="37" fillId="2" borderId="9" xfId="0" applyFont="1" applyFill="1" applyBorder="1" applyAlignment="1" applyProtection="1">
      <alignment horizontal="center" vertical="center"/>
      <protection locked="0"/>
    </xf>
    <xf numFmtId="0" fontId="37" fillId="2" borderId="10" xfId="0" applyFont="1" applyFill="1" applyBorder="1" applyAlignment="1" applyProtection="1">
      <alignment horizontal="center" vertical="center"/>
      <protection locked="0"/>
    </xf>
    <xf numFmtId="0" fontId="19" fillId="2" borderId="3" xfId="0" applyFont="1" applyFill="1" applyBorder="1" applyAlignment="1" applyProtection="1">
      <alignment horizontal="center"/>
      <protection locked="0"/>
    </xf>
    <xf numFmtId="0" fontId="19" fillId="2" borderId="9" xfId="0" applyFont="1" applyFill="1" applyBorder="1" applyAlignment="1" applyProtection="1">
      <alignment horizontal="center"/>
      <protection locked="0"/>
    </xf>
    <xf numFmtId="0" fontId="19" fillId="0" borderId="0" xfId="0" applyFont="1" applyAlignment="1" applyProtection="1">
      <alignment horizontal="center" vertical="center" wrapText="1"/>
      <protection locked="0"/>
    </xf>
    <xf numFmtId="0" fontId="29" fillId="0" borderId="0" xfId="0" applyFont="1" applyAlignment="1" applyProtection="1">
      <alignment horizontal="center"/>
      <protection locked="0"/>
    </xf>
    <xf numFmtId="0" fontId="37" fillId="2" borderId="3" xfId="0" applyFont="1" applyFill="1" applyBorder="1" applyAlignment="1" applyProtection="1">
      <alignment horizontal="center"/>
      <protection locked="0"/>
    </xf>
    <xf numFmtId="0" fontId="37" fillId="2" borderId="9" xfId="0" applyFont="1" applyFill="1" applyBorder="1" applyAlignment="1" applyProtection="1">
      <alignment horizontal="center"/>
      <protection locked="0"/>
    </xf>
    <xf numFmtId="0" fontId="24" fillId="3" borderId="0" xfId="0" applyFont="1" applyFill="1" applyAlignment="1">
      <alignment horizontal="center"/>
    </xf>
    <xf numFmtId="0" fontId="21" fillId="14" borderId="1" xfId="0" applyFont="1" applyFill="1" applyBorder="1" applyAlignment="1">
      <alignment horizontal="center" vertical="center"/>
    </xf>
    <xf numFmtId="0" fontId="19" fillId="0" borderId="3" xfId="0" applyFont="1" applyBorder="1" applyAlignment="1">
      <alignment horizontal="left" vertical="center" wrapText="1"/>
    </xf>
    <xf numFmtId="0" fontId="19" fillId="0" borderId="10" xfId="0" applyFont="1" applyBorder="1" applyAlignment="1">
      <alignment horizontal="left" vertical="center" wrapText="1"/>
    </xf>
    <xf numFmtId="0" fontId="30" fillId="0" borderId="1" xfId="0" applyFont="1" applyBorder="1" applyAlignment="1">
      <alignment horizontal="right" vertical="center"/>
    </xf>
    <xf numFmtId="0" fontId="19" fillId="0" borderId="1" xfId="0" applyFont="1" applyBorder="1" applyAlignment="1">
      <alignment horizontal="center"/>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7" fillId="5" borderId="1" xfId="0" applyFont="1" applyFill="1" applyBorder="1" applyAlignment="1">
      <alignment horizontal="left" vertical="center"/>
    </xf>
    <xf numFmtId="0" fontId="24" fillId="0" borderId="3" xfId="0" applyFont="1" applyBorder="1" applyAlignment="1">
      <alignment horizontal="left" vertical="center" wrapText="1"/>
    </xf>
    <xf numFmtId="0" fontId="24" fillId="0" borderId="10" xfId="0" applyFont="1" applyBorder="1" applyAlignment="1">
      <alignment horizontal="left" vertical="center" wrapText="1"/>
    </xf>
    <xf numFmtId="0" fontId="24" fillId="9" borderId="1" xfId="0" applyFont="1" applyFill="1" applyBorder="1" applyAlignment="1">
      <alignment horizontal="left" vertical="center"/>
    </xf>
    <xf numFmtId="0" fontId="19" fillId="2" borderId="3" xfId="0" applyFont="1" applyFill="1" applyBorder="1" applyAlignment="1">
      <alignment horizontal="center"/>
    </xf>
    <xf numFmtId="0" fontId="19" fillId="2" borderId="9" xfId="0" applyFont="1" applyFill="1" applyBorder="1" applyAlignment="1">
      <alignment horizontal="center"/>
    </xf>
    <xf numFmtId="0" fontId="19" fillId="2" borderId="10" xfId="0" applyFont="1" applyFill="1" applyBorder="1" applyAlignment="1">
      <alignment horizontal="center"/>
    </xf>
    <xf numFmtId="9" fontId="21" fillId="13" borderId="1" xfId="0" applyNumberFormat="1" applyFont="1" applyFill="1" applyBorder="1" applyAlignment="1">
      <alignment horizontal="center" vertical="center"/>
    </xf>
    <xf numFmtId="0" fontId="21" fillId="13" borderId="1" xfId="0" applyFont="1" applyFill="1" applyBorder="1" applyAlignment="1">
      <alignment horizontal="center" vertical="center"/>
    </xf>
    <xf numFmtId="0" fontId="19" fillId="0" borderId="3" xfId="0" applyFont="1" applyBorder="1" applyAlignment="1">
      <alignment horizontal="center" vertical="center"/>
    </xf>
    <xf numFmtId="0" fontId="37" fillId="5" borderId="1" xfId="0" applyFont="1" applyFill="1" applyBorder="1" applyAlignment="1">
      <alignment horizontal="left"/>
    </xf>
    <xf numFmtId="0" fontId="38" fillId="0" borderId="1" xfId="0" applyFont="1" applyBorder="1" applyAlignment="1">
      <alignment horizontal="center" vertical="center"/>
    </xf>
    <xf numFmtId="0" fontId="39" fillId="0" borderId="1" xfId="0" applyFont="1" applyBorder="1" applyAlignment="1">
      <alignment horizontal="center" vertical="center"/>
    </xf>
    <xf numFmtId="0" fontId="19" fillId="0" borderId="1" xfId="0" applyFont="1" applyBorder="1" applyAlignment="1">
      <alignment horizontal="center" vertical="center"/>
    </xf>
    <xf numFmtId="0" fontId="19" fillId="2" borderId="12" xfId="0" applyFont="1" applyFill="1" applyBorder="1" applyAlignment="1">
      <alignment horizontal="center"/>
    </xf>
    <xf numFmtId="0" fontId="19" fillId="2" borderId="13" xfId="0" applyFont="1" applyFill="1" applyBorder="1" applyAlignment="1">
      <alignment horizontal="center"/>
    </xf>
    <xf numFmtId="0" fontId="19" fillId="2" borderId="14" xfId="0" applyFont="1" applyFill="1" applyBorder="1" applyAlignment="1">
      <alignment horizontal="center"/>
    </xf>
    <xf numFmtId="0" fontId="19" fillId="0" borderId="3" xfId="0" applyFont="1" applyBorder="1" applyAlignment="1">
      <alignment horizontal="center"/>
    </xf>
    <xf numFmtId="0" fontId="19" fillId="0" borderId="9" xfId="0" applyFont="1" applyBorder="1" applyAlignment="1">
      <alignment horizontal="center"/>
    </xf>
    <xf numFmtId="0" fontId="19" fillId="0" borderId="10" xfId="0" applyFont="1" applyBorder="1" applyAlignment="1">
      <alignment horizontal="center"/>
    </xf>
    <xf numFmtId="0" fontId="30" fillId="0" borderId="1" xfId="0" applyFont="1" applyBorder="1" applyAlignment="1">
      <alignment horizontal="right" vertical="center" wrapText="1"/>
    </xf>
    <xf numFmtId="0" fontId="22" fillId="4" borderId="1" xfId="0" applyFont="1" applyFill="1" applyBorder="1" applyAlignment="1">
      <alignment horizontal="center" vertical="center" wrapText="1"/>
    </xf>
    <xf numFmtId="0" fontId="24" fillId="9" borderId="3" xfId="0" applyFont="1" applyFill="1" applyBorder="1" applyAlignment="1">
      <alignment horizontal="left" vertical="center" wrapText="1"/>
    </xf>
    <xf numFmtId="0" fontId="24" fillId="9" borderId="10" xfId="0" applyFont="1" applyFill="1" applyBorder="1" applyAlignment="1">
      <alignment horizontal="left" vertical="center" wrapText="1"/>
    </xf>
    <xf numFmtId="0" fontId="33" fillId="0" borderId="1" xfId="0" applyFont="1" applyBorder="1" applyAlignment="1">
      <alignment horizontal="center" vertical="center" wrapText="1"/>
    </xf>
    <xf numFmtId="0" fontId="21" fillId="0" borderId="3" xfId="0" applyFont="1" applyBorder="1" applyAlignment="1">
      <alignment horizontal="left" vertical="center"/>
    </xf>
    <xf numFmtId="0" fontId="21" fillId="0" borderId="9" xfId="0" applyFont="1" applyBorder="1" applyAlignment="1">
      <alignment horizontal="left" vertical="center"/>
    </xf>
    <xf numFmtId="0" fontId="21" fillId="0" borderId="10" xfId="0" applyFont="1" applyBorder="1" applyAlignment="1">
      <alignment horizontal="left" vertical="center"/>
    </xf>
    <xf numFmtId="0" fontId="21" fillId="0" borderId="1" xfId="0" applyFont="1" applyBorder="1" applyAlignment="1">
      <alignment horizontal="left" vertical="center"/>
    </xf>
    <xf numFmtId="0" fontId="24" fillId="0" borderId="3" xfId="0" applyFont="1" applyBorder="1" applyAlignment="1">
      <alignment horizontal="left" vertical="center"/>
    </xf>
    <xf numFmtId="0" fontId="24" fillId="0" borderId="10" xfId="0" applyFont="1" applyBorder="1" applyAlignment="1">
      <alignment horizontal="left" vertical="center"/>
    </xf>
    <xf numFmtId="0" fontId="24" fillId="0" borderId="1" xfId="0" applyFont="1" applyBorder="1" applyAlignment="1">
      <alignment horizontal="left" vertical="center" wrapText="1"/>
    </xf>
    <xf numFmtId="0" fontId="38" fillId="0" borderId="4" xfId="0" applyFont="1" applyBorder="1" applyAlignment="1">
      <alignment horizontal="center" vertical="center"/>
    </xf>
    <xf numFmtId="0" fontId="38" fillId="0" borderId="16" xfId="0" applyFont="1" applyBorder="1" applyAlignment="1">
      <alignment horizontal="center" vertical="center"/>
    </xf>
    <xf numFmtId="0" fontId="38" fillId="0" borderId="17" xfId="0" applyFont="1" applyBorder="1" applyAlignment="1">
      <alignment horizontal="center" vertical="center"/>
    </xf>
    <xf numFmtId="0" fontId="38" fillId="0" borderId="12" xfId="0" applyFont="1" applyBorder="1" applyAlignment="1">
      <alignment horizontal="center" vertical="center"/>
    </xf>
    <xf numFmtId="0" fontId="38" fillId="0" borderId="13" xfId="0" applyFont="1" applyBorder="1" applyAlignment="1">
      <alignment horizontal="center" vertical="center"/>
    </xf>
    <xf numFmtId="0" fontId="38" fillId="0" borderId="14" xfId="0" applyFont="1" applyBorder="1" applyAlignment="1">
      <alignment horizontal="center" vertical="center"/>
    </xf>
    <xf numFmtId="0" fontId="19" fillId="0" borderId="5" xfId="0" applyFont="1" applyBorder="1" applyAlignment="1">
      <alignment horizontal="right" vertical="center"/>
    </xf>
    <xf numFmtId="0" fontId="19" fillId="0" borderId="2" xfId="0" applyFont="1" applyBorder="1" applyAlignment="1">
      <alignment horizontal="right" vertical="center"/>
    </xf>
    <xf numFmtId="9" fontId="19" fillId="8" borderId="5" xfId="0" applyNumberFormat="1" applyFont="1" applyFill="1" applyBorder="1" applyAlignment="1">
      <alignment horizontal="right" vertical="center"/>
    </xf>
    <xf numFmtId="9" fontId="19" fillId="8" borderId="2" xfId="0" applyNumberFormat="1" applyFont="1" applyFill="1" applyBorder="1" applyAlignment="1">
      <alignment horizontal="right" vertical="center"/>
    </xf>
    <xf numFmtId="0" fontId="19" fillId="0" borderId="10" xfId="0" applyFont="1" applyBorder="1" applyAlignment="1">
      <alignment horizontal="center" vertical="center"/>
    </xf>
    <xf numFmtId="0" fontId="21" fillId="0" borderId="5" xfId="0" applyFont="1" applyBorder="1" applyAlignment="1">
      <alignment horizontal="center" vertical="center"/>
    </xf>
    <xf numFmtId="0" fontId="21" fillId="0" borderId="15" xfId="0" applyFont="1" applyBorder="1" applyAlignment="1">
      <alignment horizontal="center" vertical="center"/>
    </xf>
    <xf numFmtId="0" fontId="21" fillId="0" borderId="2" xfId="0" applyFont="1" applyBorder="1" applyAlignment="1">
      <alignment horizontal="center" vertical="center"/>
    </xf>
    <xf numFmtId="0" fontId="24" fillId="9" borderId="1" xfId="0" applyFont="1" applyFill="1" applyBorder="1" applyAlignment="1">
      <alignment horizontal="left" vertical="center" wrapText="1"/>
    </xf>
    <xf numFmtId="9" fontId="21" fillId="7" borderId="1" xfId="0" applyNumberFormat="1" applyFont="1" applyFill="1" applyBorder="1" applyAlignment="1">
      <alignment horizontal="center" vertical="center"/>
    </xf>
    <xf numFmtId="0" fontId="21" fillId="7" borderId="1" xfId="0" applyFont="1" applyFill="1" applyBorder="1" applyAlignment="1">
      <alignment horizontal="center" vertical="center"/>
    </xf>
    <xf numFmtId="9" fontId="19" fillId="7" borderId="1" xfId="0" applyNumberFormat="1" applyFont="1" applyFill="1" applyBorder="1" applyAlignment="1">
      <alignment horizontal="center" vertical="center"/>
    </xf>
    <xf numFmtId="0" fontId="19" fillId="7" borderId="1" xfId="0" applyFont="1" applyFill="1" applyBorder="1" applyAlignment="1">
      <alignment horizontal="center" vertical="center"/>
    </xf>
    <xf numFmtId="9" fontId="19" fillId="6" borderId="5" xfId="0" applyNumberFormat="1" applyFont="1" applyFill="1" applyBorder="1" applyAlignment="1">
      <alignment horizontal="center" vertical="center"/>
    </xf>
    <xf numFmtId="0" fontId="19" fillId="6" borderId="15" xfId="0" applyFont="1" applyFill="1" applyBorder="1" applyAlignment="1">
      <alignment horizontal="center" vertical="center"/>
    </xf>
    <xf numFmtId="0" fontId="19" fillId="6" borderId="2" xfId="0" applyFont="1" applyFill="1" applyBorder="1" applyAlignment="1">
      <alignment horizontal="center" vertical="center"/>
    </xf>
    <xf numFmtId="0" fontId="21" fillId="0" borderId="1" xfId="0" applyFont="1" applyBorder="1" applyAlignment="1">
      <alignment horizontal="left"/>
    </xf>
    <xf numFmtId="0" fontId="24" fillId="0" borderId="0" xfId="0" applyFont="1" applyAlignment="1" applyProtection="1">
      <alignment horizontal="center" vertical="center"/>
      <protection hidden="1"/>
    </xf>
    <xf numFmtId="0" fontId="28" fillId="0" borderId="0" xfId="0" applyFont="1" applyAlignment="1" applyProtection="1">
      <alignment horizontal="center"/>
      <protection locked="0"/>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24-5CC6-11CF-8D67-00AA00BDCE1D}" ax:persistence="persistStream" r:id="rI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6</xdr:col>
          <xdr:colOff>552450</xdr:colOff>
          <xdr:row>100</xdr:row>
          <xdr:rowOff>38100</xdr:rowOff>
        </xdr:to>
        <xdr:sp macro="" textlink="">
          <xdr:nvSpPr>
            <xdr:cNvPr id="4097" name="Control 1" hidden="1">
              <a:extLst>
                <a:ext uri="{63B3BB69-23CF-44E3-9099-C40C66FF867C}">
                  <a14:compatExt spid="_x0000_s4097"/>
                </a:ext>
                <a:ext uri="{FF2B5EF4-FFF2-40B4-BE49-F238E27FC236}">
                  <a16:creationId xmlns:a16="http://schemas.microsoft.com/office/drawing/2014/main" id="{00000000-0008-0000-0800-00000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altor/sudalgaa/MASTER%20FILE/2020Q2-2021Q3/REAAXXXXXXXq0Q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052;&#1059;&#1058;&#1040;\2021%20-%20&#1069;&#1088;&#1089;&#1076;&#1101;&#1083;&#1080;&#1081;&#1085;%20&#1199;&#1085;&#1101;&#1083;&#1075;&#1101;&#1101;\Unet%20tsaas_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RCA"/>
      <sheetName val="BS"/>
      <sheetName val="IS"/>
      <sheetName val="CFS"/>
      <sheetName val="SRE"/>
    </sheetNames>
    <sheetDataSet>
      <sheetData sheetId="0"/>
      <sheetData sheetId="1">
        <row r="31">
          <cell r="B31" t="str">
            <v>Тайланг үнэн зөв гаргасан:</v>
          </cell>
        </row>
        <row r="32">
          <cell r="B32" t="str">
            <v>Гүйцэтгэх захирал</v>
          </cell>
        </row>
      </sheetData>
      <sheetData sheetId="2">
        <row r="3">
          <cell r="D3" t="str">
            <v>/мянган төгрөг/</v>
          </cell>
        </row>
        <row r="69">
          <cell r="B69" t="str">
            <v>Тайланг үнэн зөв гаргасан:</v>
          </cell>
        </row>
        <row r="70">
          <cell r="B70" t="str">
            <v>Гүйцэтгэх захирал</v>
          </cell>
        </row>
        <row r="71">
          <cell r="B71" t="str">
            <v xml:space="preserve">Нягтлан бодогч </v>
          </cell>
        </row>
      </sheetData>
      <sheetData sheetId="3">
        <row r="34">
          <cell r="B34" t="str">
            <v>Тайланг үнэн зөв гаргасан:</v>
          </cell>
        </row>
        <row r="35">
          <cell r="B35" t="str">
            <v>Гүйцэтгэх захирал</v>
          </cell>
        </row>
        <row r="36">
          <cell r="B36" t="str">
            <v xml:space="preserve">Нягтлан бодогч </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Асуулга"/>
      <sheetName val="Үнэлгээ"/>
    </sheetNames>
    <sheetDataSet>
      <sheetData sheetId="0"/>
      <sheetData sheetId="1">
        <row r="6">
          <cell r="C6" t="str">
            <v>Байгууллагын нэр</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2.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L11"/>
  <sheetViews>
    <sheetView workbookViewId="0">
      <selection activeCell="Q4" sqref="Q4"/>
    </sheetView>
  </sheetViews>
  <sheetFormatPr defaultRowHeight="15" x14ac:dyDescent="0.25"/>
  <cols>
    <col min="1" max="1" width="5.85546875" style="124" customWidth="1"/>
    <col min="2" max="16384" width="9.140625" style="120"/>
  </cols>
  <sheetData>
    <row r="1" spans="1:12" x14ac:dyDescent="0.25">
      <c r="A1" s="142" t="s">
        <v>652</v>
      </c>
      <c r="B1" s="142"/>
      <c r="C1" s="142"/>
      <c r="D1" s="142"/>
      <c r="E1" s="142"/>
      <c r="F1" s="142"/>
      <c r="G1" s="142"/>
      <c r="H1" s="142"/>
      <c r="I1" s="142"/>
      <c r="J1" s="142"/>
      <c r="K1" s="142"/>
      <c r="L1" s="142"/>
    </row>
    <row r="2" spans="1:12" ht="112.9" customHeight="1" x14ac:dyDescent="0.25">
      <c r="A2" s="145" t="s">
        <v>662</v>
      </c>
      <c r="B2" s="145"/>
      <c r="C2" s="145"/>
      <c r="D2" s="145"/>
      <c r="E2" s="145"/>
      <c r="F2" s="145"/>
      <c r="G2" s="145"/>
      <c r="H2" s="145"/>
      <c r="I2" s="145"/>
      <c r="J2" s="145"/>
      <c r="K2" s="145"/>
      <c r="L2" s="145"/>
    </row>
    <row r="3" spans="1:12" ht="38.25" customHeight="1" x14ac:dyDescent="0.25">
      <c r="A3" s="146" t="s">
        <v>653</v>
      </c>
      <c r="B3" s="146"/>
      <c r="C3" s="146"/>
      <c r="D3" s="146"/>
      <c r="E3" s="146"/>
      <c r="F3" s="146"/>
      <c r="G3" s="146"/>
      <c r="H3" s="146"/>
      <c r="I3" s="146"/>
      <c r="J3" s="146"/>
      <c r="K3" s="146"/>
      <c r="L3" s="146"/>
    </row>
    <row r="4" spans="1:12" ht="66" customHeight="1" x14ac:dyDescent="0.25">
      <c r="A4" s="121">
        <v>1</v>
      </c>
      <c r="B4" s="145" t="s">
        <v>654</v>
      </c>
      <c r="C4" s="145"/>
      <c r="D4" s="145"/>
      <c r="E4" s="145"/>
      <c r="F4" s="145"/>
      <c r="G4" s="145"/>
      <c r="H4" s="145"/>
      <c r="I4" s="145"/>
      <c r="J4" s="145"/>
      <c r="K4" s="145"/>
      <c r="L4" s="145"/>
    </row>
    <row r="5" spans="1:12" ht="48" customHeight="1" x14ac:dyDescent="0.25">
      <c r="A5" s="121">
        <v>2</v>
      </c>
      <c r="B5" s="145" t="s">
        <v>655</v>
      </c>
      <c r="C5" s="145"/>
      <c r="D5" s="145"/>
      <c r="E5" s="145"/>
      <c r="F5" s="145"/>
      <c r="G5" s="145"/>
      <c r="H5" s="145"/>
      <c r="I5" s="145"/>
      <c r="J5" s="145"/>
      <c r="K5" s="145"/>
      <c r="L5" s="145"/>
    </row>
    <row r="6" spans="1:12" ht="30" customHeight="1" x14ac:dyDescent="0.25">
      <c r="A6" s="122">
        <v>3</v>
      </c>
      <c r="B6" s="143" t="s">
        <v>658</v>
      </c>
      <c r="C6" s="143"/>
      <c r="D6" s="143"/>
      <c r="E6" s="143"/>
      <c r="F6" s="143"/>
      <c r="G6" s="143"/>
      <c r="H6" s="143"/>
      <c r="I6" s="143"/>
      <c r="J6" s="143"/>
      <c r="K6" s="143"/>
      <c r="L6" s="143"/>
    </row>
    <row r="7" spans="1:12" ht="57.75" customHeight="1" x14ac:dyDescent="0.25">
      <c r="A7" s="123">
        <v>4</v>
      </c>
      <c r="B7" s="143" t="s">
        <v>657</v>
      </c>
      <c r="C7" s="143"/>
      <c r="D7" s="143"/>
      <c r="E7" s="143"/>
      <c r="F7" s="143"/>
      <c r="G7" s="143"/>
      <c r="H7" s="143"/>
      <c r="I7" s="143"/>
      <c r="J7" s="143"/>
      <c r="K7" s="143"/>
      <c r="L7" s="143"/>
    </row>
    <row r="8" spans="1:12" ht="54.75" customHeight="1" x14ac:dyDescent="0.25">
      <c r="A8" s="123">
        <v>5</v>
      </c>
      <c r="B8" s="143" t="s">
        <v>663</v>
      </c>
      <c r="C8" s="143"/>
      <c r="D8" s="143"/>
      <c r="E8" s="143"/>
      <c r="F8" s="143"/>
      <c r="G8" s="143"/>
      <c r="H8" s="143"/>
      <c r="I8" s="143"/>
      <c r="J8" s="143"/>
      <c r="K8" s="143"/>
      <c r="L8" s="143"/>
    </row>
    <row r="9" spans="1:12" ht="38.25" customHeight="1" x14ac:dyDescent="0.25">
      <c r="A9" s="123">
        <v>6</v>
      </c>
      <c r="B9" s="143" t="s">
        <v>659</v>
      </c>
      <c r="C9" s="143"/>
      <c r="D9" s="143"/>
      <c r="E9" s="143"/>
      <c r="F9" s="143"/>
      <c r="G9" s="143"/>
      <c r="H9" s="143"/>
      <c r="I9" s="143"/>
      <c r="J9" s="143"/>
      <c r="K9" s="143"/>
      <c r="L9" s="143"/>
    </row>
    <row r="10" spans="1:12" ht="36.75" customHeight="1" x14ac:dyDescent="0.25">
      <c r="A10" s="123">
        <v>7</v>
      </c>
      <c r="B10" s="143" t="s">
        <v>660</v>
      </c>
      <c r="C10" s="143"/>
      <c r="D10" s="143"/>
      <c r="E10" s="143"/>
      <c r="F10" s="143"/>
      <c r="G10" s="143"/>
      <c r="H10" s="143"/>
      <c r="I10" s="143"/>
      <c r="J10" s="143"/>
      <c r="K10" s="143"/>
      <c r="L10" s="143"/>
    </row>
    <row r="11" spans="1:12" ht="42.75" customHeight="1" x14ac:dyDescent="0.25">
      <c r="A11" s="123">
        <v>8</v>
      </c>
      <c r="B11" s="144" t="s">
        <v>661</v>
      </c>
      <c r="C11" s="144"/>
      <c r="D11" s="144"/>
      <c r="E11" s="144"/>
      <c r="F11" s="144"/>
      <c r="G11" s="144"/>
      <c r="H11" s="144"/>
      <c r="I11" s="144"/>
      <c r="J11" s="144"/>
      <c r="K11" s="144"/>
      <c r="L11" s="144"/>
    </row>
  </sheetData>
  <sheetProtection password="DBC4" sheet="1" objects="1" scenarios="1"/>
  <mergeCells count="11">
    <mergeCell ref="B10:L10"/>
    <mergeCell ref="B11:L11"/>
    <mergeCell ref="B5:L5"/>
    <mergeCell ref="A2:L2"/>
    <mergeCell ref="B4:L4"/>
    <mergeCell ref="A3:L3"/>
    <mergeCell ref="A1:L1"/>
    <mergeCell ref="B6:L6"/>
    <mergeCell ref="B7:L7"/>
    <mergeCell ref="B8:L8"/>
    <mergeCell ref="B9:L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19"/>
  <sheetViews>
    <sheetView workbookViewId="0">
      <selection activeCell="D14" sqref="D14:E14"/>
    </sheetView>
  </sheetViews>
  <sheetFormatPr defaultRowHeight="15" x14ac:dyDescent="0.25"/>
  <cols>
    <col min="1" max="1" width="19" customWidth="1"/>
    <col min="2" max="2" width="61" customWidth="1"/>
  </cols>
  <sheetData>
    <row r="1" spans="1:2" ht="25.15" customHeight="1" thickBot="1" x14ac:dyDescent="0.3">
      <c r="A1" s="43" t="s">
        <v>503</v>
      </c>
      <c r="B1" s="44"/>
    </row>
    <row r="2" spans="1:2" ht="25.15" customHeight="1" thickBot="1" x14ac:dyDescent="0.3">
      <c r="A2" s="34">
        <v>1</v>
      </c>
      <c r="B2" s="36" t="s">
        <v>504</v>
      </c>
    </row>
    <row r="3" spans="1:2" ht="15.75" thickBot="1" x14ac:dyDescent="0.3">
      <c r="A3" s="34"/>
      <c r="B3" s="36" t="s">
        <v>505</v>
      </c>
    </row>
    <row r="4" spans="1:2" ht="26.25" thickBot="1" x14ac:dyDescent="0.3">
      <c r="A4" s="34"/>
      <c r="B4" s="36" t="s">
        <v>506</v>
      </c>
    </row>
    <row r="5" spans="1:2" ht="26.25" thickBot="1" x14ac:dyDescent="0.3">
      <c r="A5" s="34"/>
      <c r="B5" s="36" t="s">
        <v>507</v>
      </c>
    </row>
    <row r="6" spans="1:2" ht="15.75" thickBot="1" x14ac:dyDescent="0.3">
      <c r="A6" s="34"/>
      <c r="B6" s="36" t="s">
        <v>508</v>
      </c>
    </row>
    <row r="7" spans="1:2" ht="15.75" thickBot="1" x14ac:dyDescent="0.3">
      <c r="A7" s="34">
        <v>2</v>
      </c>
      <c r="B7" s="36" t="s">
        <v>509</v>
      </c>
    </row>
    <row r="8" spans="1:2" ht="15.75" thickBot="1" x14ac:dyDescent="0.3">
      <c r="A8" s="34"/>
      <c r="B8" s="36" t="s">
        <v>510</v>
      </c>
    </row>
    <row r="9" spans="1:2" ht="15.75" thickBot="1" x14ac:dyDescent="0.3">
      <c r="A9" s="34"/>
      <c r="B9" s="36" t="s">
        <v>511</v>
      </c>
    </row>
    <row r="10" spans="1:2" ht="15.75" thickBot="1" x14ac:dyDescent="0.3">
      <c r="A10" s="34"/>
      <c r="B10" s="36" t="s">
        <v>512</v>
      </c>
    </row>
    <row r="11" spans="1:2" ht="15.75" thickBot="1" x14ac:dyDescent="0.3">
      <c r="A11" s="34"/>
      <c r="B11" s="36" t="s">
        <v>513</v>
      </c>
    </row>
    <row r="12" spans="1:2" ht="15.75" thickBot="1" x14ac:dyDescent="0.3">
      <c r="A12" s="34">
        <v>3</v>
      </c>
      <c r="B12" s="36" t="s">
        <v>514</v>
      </c>
    </row>
    <row r="13" spans="1:2" ht="15.75" thickBot="1" x14ac:dyDescent="0.3">
      <c r="A13" s="34"/>
      <c r="B13" s="36" t="s">
        <v>515</v>
      </c>
    </row>
    <row r="14" spans="1:2" ht="15.75" thickBot="1" x14ac:dyDescent="0.3">
      <c r="A14" s="34"/>
      <c r="B14" s="36" t="s">
        <v>516</v>
      </c>
    </row>
    <row r="15" spans="1:2" ht="33.6" customHeight="1" thickBot="1" x14ac:dyDescent="0.3">
      <c r="A15" s="34"/>
      <c r="B15" s="36" t="s">
        <v>517</v>
      </c>
    </row>
    <row r="16" spans="1:2" ht="15.75" thickBot="1" x14ac:dyDescent="0.3">
      <c r="A16" s="34"/>
      <c r="B16" s="36" t="s">
        <v>518</v>
      </c>
    </row>
    <row r="17" spans="1:2" ht="15.75" thickBot="1" x14ac:dyDescent="0.3">
      <c r="A17" s="34">
        <v>4</v>
      </c>
      <c r="B17" s="36" t="s">
        <v>519</v>
      </c>
    </row>
    <row r="18" spans="1:2" ht="15.75" thickBot="1" x14ac:dyDescent="0.3">
      <c r="A18" s="34"/>
      <c r="B18" s="36" t="s">
        <v>520</v>
      </c>
    </row>
    <row r="19" spans="1:2" ht="15.75" thickBot="1" x14ac:dyDescent="0.3">
      <c r="A19" s="34"/>
      <c r="B19" s="36" t="s">
        <v>521</v>
      </c>
    </row>
    <row r="20" spans="1:2" ht="15.75" thickBot="1" x14ac:dyDescent="0.3">
      <c r="A20" s="34"/>
      <c r="B20" s="36" t="s">
        <v>522</v>
      </c>
    </row>
    <row r="21" spans="1:2" ht="25.15" customHeight="1" thickBot="1" x14ac:dyDescent="0.3">
      <c r="A21" s="34">
        <v>5</v>
      </c>
      <c r="B21" s="36" t="s">
        <v>523</v>
      </c>
    </row>
    <row r="22" spans="1:2" ht="26.25" thickBot="1" x14ac:dyDescent="0.3">
      <c r="A22" s="34"/>
      <c r="B22" s="36" t="s">
        <v>524</v>
      </c>
    </row>
    <row r="23" spans="1:2" ht="15.75" thickBot="1" x14ac:dyDescent="0.3">
      <c r="A23" s="34"/>
      <c r="B23" s="36" t="s">
        <v>525</v>
      </c>
    </row>
    <row r="24" spans="1:2" ht="26.25" thickBot="1" x14ac:dyDescent="0.3">
      <c r="A24" s="34"/>
      <c r="B24" s="36" t="s">
        <v>526</v>
      </c>
    </row>
    <row r="25" spans="1:2" ht="15.75" thickBot="1" x14ac:dyDescent="0.3">
      <c r="A25" s="34"/>
      <c r="B25" s="36" t="s">
        <v>338</v>
      </c>
    </row>
    <row r="26" spans="1:2" ht="25.15" customHeight="1" x14ac:dyDescent="0.25">
      <c r="A26" s="34"/>
      <c r="B26" s="38"/>
    </row>
    <row r="27" spans="1:2" ht="25.15" customHeight="1" thickBot="1" x14ac:dyDescent="0.3">
      <c r="A27" s="43" t="s">
        <v>527</v>
      </c>
      <c r="B27" s="44"/>
    </row>
    <row r="28" spans="1:2" ht="25.15" customHeight="1" thickBot="1" x14ac:dyDescent="0.3">
      <c r="A28" s="34">
        <v>1</v>
      </c>
      <c r="B28" s="36" t="s">
        <v>528</v>
      </c>
    </row>
    <row r="29" spans="1:2" ht="26.25" thickBot="1" x14ac:dyDescent="0.3">
      <c r="A29" s="34"/>
      <c r="B29" s="36" t="s">
        <v>529</v>
      </c>
    </row>
    <row r="30" spans="1:2" ht="26.25" thickBot="1" x14ac:dyDescent="0.3">
      <c r="A30" s="34"/>
      <c r="B30" s="36" t="s">
        <v>530</v>
      </c>
    </row>
    <row r="31" spans="1:2" ht="27" thickBot="1" x14ac:dyDescent="0.3">
      <c r="A31" s="34"/>
      <c r="B31" s="45" t="s">
        <v>531</v>
      </c>
    </row>
    <row r="32" spans="1:2" ht="15.75" thickBot="1" x14ac:dyDescent="0.3">
      <c r="A32" s="34">
        <v>2</v>
      </c>
      <c r="B32" s="36" t="s">
        <v>532</v>
      </c>
    </row>
    <row r="33" spans="1:2" ht="15.75" thickBot="1" x14ac:dyDescent="0.3">
      <c r="A33" s="34"/>
      <c r="B33" s="36" t="s">
        <v>533</v>
      </c>
    </row>
    <row r="34" spans="1:2" ht="25.15" customHeight="1" thickBot="1" x14ac:dyDescent="0.3">
      <c r="A34" s="34"/>
      <c r="B34" s="36" t="s">
        <v>534</v>
      </c>
    </row>
    <row r="35" spans="1:2" ht="15.75" thickBot="1" x14ac:dyDescent="0.3">
      <c r="A35" s="34"/>
      <c r="B35" s="36" t="s">
        <v>535</v>
      </c>
    </row>
    <row r="36" spans="1:2" ht="15.75" thickBot="1" x14ac:dyDescent="0.3">
      <c r="A36" s="43" t="s">
        <v>536</v>
      </c>
      <c r="B36" s="44"/>
    </row>
    <row r="37" spans="1:2" ht="15.75" thickBot="1" x14ac:dyDescent="0.3">
      <c r="A37" s="34">
        <v>1</v>
      </c>
      <c r="B37" s="36" t="s">
        <v>537</v>
      </c>
    </row>
    <row r="38" spans="1:2" ht="15.75" thickBot="1" x14ac:dyDescent="0.3">
      <c r="A38" s="33"/>
      <c r="B38" s="36" t="s">
        <v>538</v>
      </c>
    </row>
    <row r="39" spans="1:2" ht="26.25" thickBot="1" x14ac:dyDescent="0.3">
      <c r="A39" s="33"/>
      <c r="B39" s="36" t="s">
        <v>539</v>
      </c>
    </row>
    <row r="40" spans="1:2" ht="26.25" thickBot="1" x14ac:dyDescent="0.3">
      <c r="A40" s="33"/>
      <c r="B40" s="36" t="s">
        <v>540</v>
      </c>
    </row>
    <row r="41" spans="1:2" ht="15.75" thickBot="1" x14ac:dyDescent="0.3">
      <c r="A41" s="33"/>
      <c r="B41" s="36" t="s">
        <v>541</v>
      </c>
    </row>
    <row r="42" spans="1:2" ht="15.75" thickBot="1" x14ac:dyDescent="0.3">
      <c r="A42" s="34">
        <v>2</v>
      </c>
      <c r="B42" s="36" t="s">
        <v>542</v>
      </c>
    </row>
    <row r="43" spans="1:2" ht="15.75" thickBot="1" x14ac:dyDescent="0.3">
      <c r="A43" s="34"/>
      <c r="B43" s="36" t="s">
        <v>543</v>
      </c>
    </row>
    <row r="44" spans="1:2" ht="15.75" thickBot="1" x14ac:dyDescent="0.3">
      <c r="A44" s="34"/>
      <c r="B44" s="36" t="s">
        <v>544</v>
      </c>
    </row>
    <row r="45" spans="1:2" ht="15.75" thickBot="1" x14ac:dyDescent="0.3">
      <c r="A45" s="34"/>
      <c r="B45" s="36" t="s">
        <v>545</v>
      </c>
    </row>
    <row r="46" spans="1:2" ht="15.75" thickBot="1" x14ac:dyDescent="0.3">
      <c r="A46" s="34"/>
      <c r="B46" s="36" t="s">
        <v>546</v>
      </c>
    </row>
    <row r="47" spans="1:2" ht="26.25" x14ac:dyDescent="0.25">
      <c r="A47" s="34">
        <v>3</v>
      </c>
      <c r="B47" s="46" t="s">
        <v>547</v>
      </c>
    </row>
    <row r="48" spans="1:2" ht="26.25" x14ac:dyDescent="0.25">
      <c r="A48" s="34"/>
      <c r="B48" s="46" t="s">
        <v>548</v>
      </c>
    </row>
    <row r="49" spans="1:2" ht="26.25" x14ac:dyDescent="0.25">
      <c r="A49" s="34"/>
      <c r="B49" s="46" t="s">
        <v>549</v>
      </c>
    </row>
    <row r="50" spans="1:2" ht="26.25" x14ac:dyDescent="0.25">
      <c r="A50" s="34"/>
      <c r="B50" s="46" t="s">
        <v>550</v>
      </c>
    </row>
    <row r="51" spans="1:2" ht="15.75" thickBot="1" x14ac:dyDescent="0.3">
      <c r="A51" s="34"/>
      <c r="B51" s="46" t="s">
        <v>551</v>
      </c>
    </row>
    <row r="52" spans="1:2" ht="26.25" thickBot="1" x14ac:dyDescent="0.3">
      <c r="A52" s="34">
        <v>4</v>
      </c>
      <c r="B52" s="36" t="s">
        <v>552</v>
      </c>
    </row>
    <row r="53" spans="1:2" ht="15.75" thickBot="1" x14ac:dyDescent="0.3">
      <c r="A53" s="34"/>
      <c r="B53" s="36" t="s">
        <v>553</v>
      </c>
    </row>
    <row r="54" spans="1:2" ht="15.75" thickBot="1" x14ac:dyDescent="0.3">
      <c r="A54" s="34"/>
      <c r="B54" s="36" t="s">
        <v>554</v>
      </c>
    </row>
    <row r="55" spans="1:2" ht="15.75" thickBot="1" x14ac:dyDescent="0.3">
      <c r="A55" s="34">
        <v>5</v>
      </c>
      <c r="B55" s="36" t="s">
        <v>555</v>
      </c>
    </row>
    <row r="56" spans="1:2" ht="15.75" thickBot="1" x14ac:dyDescent="0.3">
      <c r="A56" s="33"/>
      <c r="B56" s="36" t="s">
        <v>556</v>
      </c>
    </row>
    <row r="57" spans="1:2" ht="13.9" customHeight="1" thickBot="1" x14ac:dyDescent="0.3">
      <c r="A57" s="33"/>
      <c r="B57" s="36" t="s">
        <v>557</v>
      </c>
    </row>
    <row r="58" spans="1:2" ht="15.75" thickBot="1" x14ac:dyDescent="0.3">
      <c r="A58" s="33"/>
      <c r="B58" s="36" t="s">
        <v>558</v>
      </c>
    </row>
    <row r="59" spans="1:2" ht="15.75" thickBot="1" x14ac:dyDescent="0.3">
      <c r="A59" s="33"/>
      <c r="B59" s="36" t="s">
        <v>559</v>
      </c>
    </row>
    <row r="60" spans="1:2" ht="15.75" thickBot="1" x14ac:dyDescent="0.3">
      <c r="A60" s="43" t="s">
        <v>560</v>
      </c>
      <c r="B60" s="44"/>
    </row>
    <row r="61" spans="1:2" ht="26.25" thickBot="1" x14ac:dyDescent="0.3">
      <c r="A61" s="47">
        <v>1</v>
      </c>
      <c r="B61" s="36" t="s">
        <v>561</v>
      </c>
    </row>
    <row r="62" spans="1:2" ht="15.75" thickBot="1" x14ac:dyDescent="0.3">
      <c r="A62" s="33"/>
      <c r="B62" s="36" t="s">
        <v>562</v>
      </c>
    </row>
    <row r="63" spans="1:2" ht="26.25" thickBot="1" x14ac:dyDescent="0.3">
      <c r="A63" s="33"/>
      <c r="B63" s="36" t="s">
        <v>563</v>
      </c>
    </row>
    <row r="64" spans="1:2" ht="26.25" thickBot="1" x14ac:dyDescent="0.3">
      <c r="A64" s="33"/>
      <c r="B64" s="36" t="s">
        <v>564</v>
      </c>
    </row>
    <row r="65" spans="1:2" ht="26.25" thickBot="1" x14ac:dyDescent="0.3">
      <c r="A65" s="33"/>
      <c r="B65" s="36" t="s">
        <v>565</v>
      </c>
    </row>
    <row r="66" spans="1:2" ht="26.25" thickBot="1" x14ac:dyDescent="0.3">
      <c r="A66" s="47">
        <v>2</v>
      </c>
      <c r="B66" s="36" t="s">
        <v>566</v>
      </c>
    </row>
    <row r="67" spans="1:2" ht="15.75" thickBot="1" x14ac:dyDescent="0.3">
      <c r="A67" s="33"/>
      <c r="B67" s="36" t="s">
        <v>567</v>
      </c>
    </row>
    <row r="68" spans="1:2" ht="26.25" thickBot="1" x14ac:dyDescent="0.3">
      <c r="A68" s="33"/>
      <c r="B68" s="36" t="s">
        <v>568</v>
      </c>
    </row>
    <row r="69" spans="1:2" ht="17.45" customHeight="1" thickBot="1" x14ac:dyDescent="0.3">
      <c r="A69" s="33"/>
      <c r="B69" s="36" t="s">
        <v>569</v>
      </c>
    </row>
    <row r="70" spans="1:2" ht="37.9" customHeight="1" thickBot="1" x14ac:dyDescent="0.3">
      <c r="A70" s="47">
        <v>3</v>
      </c>
      <c r="B70" s="36" t="s">
        <v>570</v>
      </c>
    </row>
    <row r="71" spans="1:2" ht="39" thickBot="1" x14ac:dyDescent="0.3">
      <c r="A71" s="33"/>
      <c r="B71" s="36" t="s">
        <v>571</v>
      </c>
    </row>
    <row r="72" spans="1:2" ht="26.25" thickBot="1" x14ac:dyDescent="0.3">
      <c r="A72" s="33"/>
      <c r="B72" s="36" t="s">
        <v>572</v>
      </c>
    </row>
    <row r="73" spans="1:2" ht="39" thickBot="1" x14ac:dyDescent="0.3">
      <c r="A73" s="33"/>
      <c r="B73" s="36" t="s">
        <v>573</v>
      </c>
    </row>
    <row r="74" spans="1:2" ht="26.25" thickBot="1" x14ac:dyDescent="0.3">
      <c r="A74" s="33"/>
      <c r="B74" s="36" t="s">
        <v>574</v>
      </c>
    </row>
    <row r="75" spans="1:2" ht="15.75" thickBot="1" x14ac:dyDescent="0.3">
      <c r="A75" s="47">
        <v>4</v>
      </c>
      <c r="B75" s="36" t="s">
        <v>575</v>
      </c>
    </row>
    <row r="76" spans="1:2" ht="26.25" thickBot="1" x14ac:dyDescent="0.3">
      <c r="A76" s="33"/>
      <c r="B76" s="36" t="s">
        <v>576</v>
      </c>
    </row>
    <row r="77" spans="1:2" ht="26.25" thickBot="1" x14ac:dyDescent="0.3">
      <c r="A77" s="33"/>
      <c r="B77" s="36" t="s">
        <v>577</v>
      </c>
    </row>
    <row r="78" spans="1:2" ht="15.75" thickBot="1" x14ac:dyDescent="0.3">
      <c r="A78" s="33"/>
      <c r="B78" s="36" t="s">
        <v>578</v>
      </c>
    </row>
    <row r="79" spans="1:2" ht="15.75" thickBot="1" x14ac:dyDescent="0.3">
      <c r="A79" s="33"/>
      <c r="B79" s="36" t="s">
        <v>579</v>
      </c>
    </row>
    <row r="80" spans="1:2" ht="26.25" thickBot="1" x14ac:dyDescent="0.3">
      <c r="A80" s="47">
        <v>5</v>
      </c>
      <c r="B80" s="36" t="s">
        <v>580</v>
      </c>
    </row>
    <row r="81" spans="1:2" ht="39" thickBot="1" x14ac:dyDescent="0.3">
      <c r="A81" s="33"/>
      <c r="B81" s="36" t="s">
        <v>581</v>
      </c>
    </row>
    <row r="82" spans="1:2" ht="26.25" thickBot="1" x14ac:dyDescent="0.3">
      <c r="A82" s="33"/>
      <c r="B82" s="36" t="s">
        <v>582</v>
      </c>
    </row>
    <row r="83" spans="1:2" ht="26.25" thickBot="1" x14ac:dyDescent="0.3">
      <c r="A83" s="33"/>
      <c r="B83" s="36" t="s">
        <v>583</v>
      </c>
    </row>
    <row r="84" spans="1:2" ht="15.75" thickBot="1" x14ac:dyDescent="0.3">
      <c r="A84" s="33"/>
      <c r="B84" s="36" t="s">
        <v>584</v>
      </c>
    </row>
    <row r="85" spans="1:2" ht="39" thickBot="1" x14ac:dyDescent="0.3">
      <c r="A85" s="47">
        <v>6</v>
      </c>
      <c r="B85" s="36" t="s">
        <v>585</v>
      </c>
    </row>
    <row r="86" spans="1:2" ht="39" thickBot="1" x14ac:dyDescent="0.3">
      <c r="A86" s="33"/>
      <c r="B86" s="36" t="s">
        <v>586</v>
      </c>
    </row>
    <row r="87" spans="1:2" ht="39" thickBot="1" x14ac:dyDescent="0.3">
      <c r="A87" s="33"/>
      <c r="B87" s="36" t="s">
        <v>587</v>
      </c>
    </row>
    <row r="88" spans="1:2" ht="39" thickBot="1" x14ac:dyDescent="0.3">
      <c r="A88" s="33"/>
      <c r="B88" s="36" t="s">
        <v>588</v>
      </c>
    </row>
    <row r="89" spans="1:2" ht="26.25" thickBot="1" x14ac:dyDescent="0.3">
      <c r="A89" s="33"/>
      <c r="B89" s="36" t="s">
        <v>589</v>
      </c>
    </row>
    <row r="90" spans="1:2" ht="39" thickBot="1" x14ac:dyDescent="0.3">
      <c r="A90" s="47">
        <v>7</v>
      </c>
      <c r="B90" s="36" t="s">
        <v>590</v>
      </c>
    </row>
    <row r="91" spans="1:2" ht="26.25" thickBot="1" x14ac:dyDescent="0.3">
      <c r="A91" s="33"/>
      <c r="B91" s="36" t="s">
        <v>591</v>
      </c>
    </row>
    <row r="92" spans="1:2" ht="26.25" thickBot="1" x14ac:dyDescent="0.3">
      <c r="A92" s="33"/>
      <c r="B92" s="36" t="s">
        <v>592</v>
      </c>
    </row>
    <row r="93" spans="1:2" ht="15.75" thickBot="1" x14ac:dyDescent="0.3">
      <c r="A93" s="33"/>
      <c r="B93" s="36" t="s">
        <v>593</v>
      </c>
    </row>
    <row r="94" spans="1:2" ht="15.75" thickBot="1" x14ac:dyDescent="0.3">
      <c r="A94" s="33"/>
      <c r="B94" s="36" t="s">
        <v>594</v>
      </c>
    </row>
    <row r="95" spans="1:2" ht="26.25" thickBot="1" x14ac:dyDescent="0.3">
      <c r="A95" s="47">
        <v>8</v>
      </c>
      <c r="B95" s="36" t="s">
        <v>595</v>
      </c>
    </row>
    <row r="96" spans="1:2" ht="15.75" thickBot="1" x14ac:dyDescent="0.3">
      <c r="A96" s="33"/>
      <c r="B96" s="36" t="s">
        <v>596</v>
      </c>
    </row>
    <row r="97" spans="1:2" ht="26.25" thickBot="1" x14ac:dyDescent="0.3">
      <c r="A97" s="33"/>
      <c r="B97" s="36" t="s">
        <v>597</v>
      </c>
    </row>
    <row r="98" spans="1:2" ht="15.75" thickBot="1" x14ac:dyDescent="0.3">
      <c r="A98" s="33"/>
      <c r="B98" s="36" t="s">
        <v>598</v>
      </c>
    </row>
    <row r="99" spans="1:2" ht="15.75" thickBot="1" x14ac:dyDescent="0.3">
      <c r="A99" s="33"/>
      <c r="B99" s="36" t="s">
        <v>599</v>
      </c>
    </row>
    <row r="100" spans="1:2" ht="26.25" thickBot="1" x14ac:dyDescent="0.3">
      <c r="A100" s="34">
        <v>9</v>
      </c>
      <c r="B100" s="36" t="s">
        <v>600</v>
      </c>
    </row>
    <row r="101" spans="1:2" ht="15.75" thickBot="1" x14ac:dyDescent="0.3">
      <c r="A101" s="33"/>
      <c r="B101" s="36" t="s">
        <v>601</v>
      </c>
    </row>
    <row r="102" spans="1:2" ht="15.75" thickBot="1" x14ac:dyDescent="0.3">
      <c r="A102" s="33"/>
      <c r="B102" s="36" t="s">
        <v>602</v>
      </c>
    </row>
    <row r="103" spans="1:2" ht="15.75" thickBot="1" x14ac:dyDescent="0.3">
      <c r="A103" s="33"/>
      <c r="B103" s="36" t="s">
        <v>603</v>
      </c>
    </row>
    <row r="104" spans="1:2" ht="15.75" thickBot="1" x14ac:dyDescent="0.3">
      <c r="A104" s="33"/>
      <c r="B104" s="36" t="s">
        <v>604</v>
      </c>
    </row>
    <row r="105" spans="1:2" ht="15.75" thickBot="1" x14ac:dyDescent="0.3">
      <c r="A105" s="34">
        <v>10</v>
      </c>
      <c r="B105" s="36" t="s">
        <v>605</v>
      </c>
    </row>
    <row r="106" spans="1:2" ht="15.75" thickBot="1" x14ac:dyDescent="0.3">
      <c r="A106" s="33"/>
      <c r="B106" s="36" t="s">
        <v>606</v>
      </c>
    </row>
    <row r="107" spans="1:2" ht="15.75" thickBot="1" x14ac:dyDescent="0.3">
      <c r="A107" s="33"/>
      <c r="B107" s="36" t="s">
        <v>607</v>
      </c>
    </row>
    <row r="108" spans="1:2" ht="15.75" thickBot="1" x14ac:dyDescent="0.3">
      <c r="A108" s="33"/>
      <c r="B108" s="36" t="s">
        <v>608</v>
      </c>
    </row>
    <row r="109" spans="1:2" ht="15.75" thickBot="1" x14ac:dyDescent="0.3">
      <c r="A109" s="33"/>
      <c r="B109" s="36" t="s">
        <v>609</v>
      </c>
    </row>
    <row r="110" spans="1:2" ht="26.25" thickBot="1" x14ac:dyDescent="0.3">
      <c r="A110" s="34">
        <v>11</v>
      </c>
      <c r="B110" s="36" t="s">
        <v>610</v>
      </c>
    </row>
    <row r="111" spans="1:2" ht="26.25" thickBot="1" x14ac:dyDescent="0.3">
      <c r="A111" s="33"/>
      <c r="B111" s="36" t="s">
        <v>611</v>
      </c>
    </row>
    <row r="112" spans="1:2" ht="15.75" thickBot="1" x14ac:dyDescent="0.3">
      <c r="A112" s="33"/>
      <c r="B112" s="36" t="s">
        <v>612</v>
      </c>
    </row>
    <row r="113" spans="1:2" ht="39" thickBot="1" x14ac:dyDescent="0.3">
      <c r="A113" s="33"/>
      <c r="B113" s="36" t="s">
        <v>613</v>
      </c>
    </row>
    <row r="114" spans="1:2" ht="26.25" thickBot="1" x14ac:dyDescent="0.3">
      <c r="A114" s="33"/>
      <c r="B114" s="36" t="s">
        <v>614</v>
      </c>
    </row>
    <row r="115" spans="1:2" ht="26.25" thickBot="1" x14ac:dyDescent="0.3">
      <c r="A115" s="34">
        <v>12</v>
      </c>
      <c r="B115" s="36" t="s">
        <v>615</v>
      </c>
    </row>
    <row r="116" spans="1:2" ht="15.75" thickBot="1" x14ac:dyDescent="0.3">
      <c r="A116" s="33"/>
      <c r="B116" s="36" t="s">
        <v>616</v>
      </c>
    </row>
    <row r="117" spans="1:2" ht="15.75" thickBot="1" x14ac:dyDescent="0.3">
      <c r="A117" s="33"/>
      <c r="B117" s="36" t="s">
        <v>617</v>
      </c>
    </row>
    <row r="118" spans="1:2" ht="26.25" thickBot="1" x14ac:dyDescent="0.3">
      <c r="A118" s="33"/>
      <c r="B118" s="36" t="s">
        <v>618</v>
      </c>
    </row>
    <row r="119" spans="1:2" ht="26.25" thickBot="1" x14ac:dyDescent="0.3">
      <c r="A119" s="33"/>
      <c r="B119" s="36" t="s">
        <v>619</v>
      </c>
    </row>
  </sheetData>
  <sheetProtection password="DBC4"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X32"/>
  <sheetViews>
    <sheetView zoomScale="85" zoomScaleNormal="85" workbookViewId="0">
      <selection activeCell="G32" sqref="G32"/>
    </sheetView>
  </sheetViews>
  <sheetFormatPr defaultColWidth="8.85546875" defaultRowHeight="15" x14ac:dyDescent="0.25"/>
  <cols>
    <col min="1" max="1" width="3.28515625" style="2" customWidth="1"/>
    <col min="2" max="2" width="31.28515625" style="2" customWidth="1"/>
    <col min="3" max="3" width="22.7109375" style="2" customWidth="1"/>
    <col min="4" max="4" width="13.7109375" style="2" customWidth="1"/>
    <col min="5" max="5" width="11.28515625" style="2" customWidth="1"/>
    <col min="6" max="6" width="15.28515625" style="2" customWidth="1"/>
    <col min="7" max="7" width="12.7109375" style="2" customWidth="1"/>
    <col min="8" max="8" width="8.42578125" style="2" customWidth="1"/>
    <col min="9" max="9" width="6" style="2" customWidth="1"/>
    <col min="10" max="10" width="2.7109375" style="2" customWidth="1"/>
    <col min="11" max="11" width="11.28515625" style="2" customWidth="1"/>
    <col min="12" max="12" width="8.85546875" style="2"/>
    <col min="13" max="13" width="14.28515625" style="2" customWidth="1"/>
    <col min="14" max="19" width="8.85546875" style="2"/>
    <col min="20" max="20" width="6.85546875" style="2" customWidth="1"/>
    <col min="21" max="16384" width="8.85546875" style="2"/>
  </cols>
  <sheetData>
    <row r="3" spans="1:24" x14ac:dyDescent="0.25">
      <c r="B3" s="4" t="str">
        <f>[2]Асуулга!C6</f>
        <v>Байгууллагын нэр</v>
      </c>
      <c r="C3" s="4" t="e">
        <f>#REF!</f>
        <v>#REF!</v>
      </c>
      <c r="D3" s="4"/>
      <c r="E3" s="4"/>
      <c r="F3" s="4"/>
      <c r="G3" s="4"/>
      <c r="H3" s="4"/>
    </row>
    <row r="5" spans="1:24" x14ac:dyDescent="0.25">
      <c r="A5" s="3" t="s">
        <v>236</v>
      </c>
      <c r="B5" s="207" t="s">
        <v>620</v>
      </c>
      <c r="C5" s="207"/>
      <c r="D5" s="1" t="s">
        <v>621</v>
      </c>
      <c r="E5" s="1" t="s">
        <v>622</v>
      </c>
      <c r="F5" s="196" t="s">
        <v>623</v>
      </c>
      <c r="G5" s="196"/>
      <c r="H5" s="196" t="s">
        <v>622</v>
      </c>
      <c r="I5" s="196"/>
      <c r="J5" s="5"/>
      <c r="L5" s="200"/>
      <c r="M5" s="201"/>
      <c r="N5" s="202"/>
      <c r="O5" s="1" t="s">
        <v>621</v>
      </c>
      <c r="P5" s="192" t="s">
        <v>622</v>
      </c>
      <c r="Q5" s="225"/>
      <c r="R5" s="1" t="s">
        <v>624</v>
      </c>
      <c r="S5" s="1" t="s">
        <v>625</v>
      </c>
      <c r="T5" s="1" t="s">
        <v>626</v>
      </c>
      <c r="V5" s="204" t="s">
        <v>627</v>
      </c>
      <c r="W5" s="204"/>
      <c r="X5" s="204"/>
    </row>
    <row r="6" spans="1:24" x14ac:dyDescent="0.25">
      <c r="A6" s="197" t="s">
        <v>628</v>
      </c>
      <c r="B6" s="198"/>
      <c r="C6" s="199"/>
      <c r="D6" s="6" t="e">
        <f>F7</f>
        <v>#REF!</v>
      </c>
      <c r="E6" s="7">
        <v>0.4</v>
      </c>
      <c r="F6" s="8"/>
      <c r="G6" s="8"/>
      <c r="H6" s="190">
        <v>0.4</v>
      </c>
      <c r="I6" s="190"/>
      <c r="J6" s="9"/>
      <c r="L6" s="208" t="s">
        <v>628</v>
      </c>
      <c r="M6" s="209"/>
      <c r="N6" s="210"/>
      <c r="O6" s="19" t="e">
        <f>$F$7</f>
        <v>#REF!</v>
      </c>
      <c r="P6" s="4"/>
      <c r="Q6" s="20"/>
      <c r="R6" s="4"/>
      <c r="S6" s="4"/>
      <c r="T6" s="21">
        <v>0.4</v>
      </c>
      <c r="V6" s="11" t="s">
        <v>629</v>
      </c>
      <c r="W6" s="11" t="s">
        <v>630</v>
      </c>
      <c r="X6" s="11" t="s">
        <v>631</v>
      </c>
    </row>
    <row r="7" spans="1:24" ht="13.9" customHeight="1" x14ac:dyDescent="0.25">
      <c r="A7" s="1">
        <v>1</v>
      </c>
      <c r="B7" s="205" t="s">
        <v>632</v>
      </c>
      <c r="C7" s="206"/>
      <c r="D7" s="1" t="e">
        <f>#REF!</f>
        <v>#REF!</v>
      </c>
      <c r="E7" s="10">
        <v>0.25</v>
      </c>
      <c r="F7" s="192" t="e">
        <f>SUMPRODUCT(D7:D11,E7:E11)/SUM(E7:E11)</f>
        <v>#REF!</v>
      </c>
      <c r="G7" s="180" t="e">
        <f>IF(F7=$W$11,"Very High", IF(F7&gt;=$W$10,"High",IF(F7&gt;=$W$9, "Medium",IF(F7&gt;=$W$8, "Low",IF(F7&gt;=$W$7, "Very low",FALSE)))))</f>
        <v>#REF!</v>
      </c>
      <c r="H7" s="190"/>
      <c r="I7" s="190"/>
      <c r="J7" s="9"/>
      <c r="L7" s="211" t="s">
        <v>633</v>
      </c>
      <c r="M7" s="211"/>
      <c r="N7" s="211"/>
      <c r="O7" s="19" t="e">
        <f>D12</f>
        <v>#REF!</v>
      </c>
      <c r="P7" s="4"/>
      <c r="Q7" s="23">
        <f>I12</f>
        <v>0.6</v>
      </c>
      <c r="R7" s="226" t="e">
        <f>((O7*Q7)+(O12*Q12))/100%</f>
        <v>#REF!</v>
      </c>
      <c r="S7" s="232">
        <v>1</v>
      </c>
      <c r="T7" s="234">
        <v>0.6</v>
      </c>
      <c r="V7" s="12" t="s">
        <v>634</v>
      </c>
      <c r="W7" s="13">
        <v>1</v>
      </c>
      <c r="X7" s="13">
        <v>1.9</v>
      </c>
    </row>
    <row r="8" spans="1:24" ht="11.45" customHeight="1" x14ac:dyDescent="0.25">
      <c r="A8" s="27">
        <v>2</v>
      </c>
      <c r="B8" s="184" t="s">
        <v>255</v>
      </c>
      <c r="C8" s="185"/>
      <c r="D8" s="1" t="e">
        <f>#REF!</f>
        <v>#REF!</v>
      </c>
      <c r="E8" s="10">
        <v>0.25</v>
      </c>
      <c r="F8" s="192"/>
      <c r="G8" s="181"/>
      <c r="H8" s="190"/>
      <c r="I8" s="190"/>
      <c r="J8" s="9"/>
      <c r="L8" s="194" t="s">
        <v>635</v>
      </c>
      <c r="M8" s="195"/>
      <c r="N8" s="195"/>
      <c r="O8" s="4" t="e">
        <f>$D$13</f>
        <v>#REF!</v>
      </c>
      <c r="P8" s="24">
        <v>0.4</v>
      </c>
      <c r="Q8" s="4"/>
      <c r="R8" s="227"/>
      <c r="S8" s="233"/>
      <c r="T8" s="235"/>
      <c r="V8" s="12" t="s">
        <v>636</v>
      </c>
      <c r="W8" s="13">
        <v>2</v>
      </c>
      <c r="X8" s="13">
        <v>2.9</v>
      </c>
    </row>
    <row r="9" spans="1:24" ht="11.45" customHeight="1" x14ac:dyDescent="0.25">
      <c r="A9" s="27">
        <v>3</v>
      </c>
      <c r="B9" s="184" t="s">
        <v>256</v>
      </c>
      <c r="C9" s="185"/>
      <c r="D9" s="1" t="e">
        <f>#REF!</f>
        <v>#REF!</v>
      </c>
      <c r="E9" s="10">
        <v>0.25</v>
      </c>
      <c r="F9" s="192"/>
      <c r="G9" s="181"/>
      <c r="H9" s="190"/>
      <c r="I9" s="190"/>
      <c r="J9" s="9"/>
      <c r="L9" s="194" t="s">
        <v>637</v>
      </c>
      <c r="M9" s="194"/>
      <c r="N9" s="194"/>
      <c r="O9" s="4" t="e">
        <f>$D$18</f>
        <v>#REF!</v>
      </c>
      <c r="P9" s="24">
        <v>0.4</v>
      </c>
      <c r="Q9" s="4"/>
      <c r="R9" s="227"/>
      <c r="S9" s="233"/>
      <c r="T9" s="235"/>
      <c r="V9" s="12" t="s">
        <v>638</v>
      </c>
      <c r="W9" s="13">
        <v>3</v>
      </c>
      <c r="X9" s="13">
        <v>3.9</v>
      </c>
    </row>
    <row r="10" spans="1:24" ht="12" customHeight="1" x14ac:dyDescent="0.25">
      <c r="A10" s="27">
        <v>4</v>
      </c>
      <c r="B10" s="214" t="s">
        <v>257</v>
      </c>
      <c r="C10" s="214"/>
      <c r="D10" s="1" t="e">
        <f>#REF!</f>
        <v>#REF!</v>
      </c>
      <c r="E10" s="10">
        <v>0.25</v>
      </c>
      <c r="F10" s="192"/>
      <c r="G10" s="181"/>
      <c r="H10" s="190"/>
      <c r="I10" s="190"/>
      <c r="J10" s="9"/>
      <c r="L10" s="215" t="s">
        <v>639</v>
      </c>
      <c r="M10" s="216"/>
      <c r="N10" s="217"/>
      <c r="O10" s="221" t="e">
        <f>D21</f>
        <v>#REF!</v>
      </c>
      <c r="P10" s="223">
        <v>0.2</v>
      </c>
      <c r="Q10" s="4"/>
      <c r="R10" s="227"/>
      <c r="S10" s="233"/>
      <c r="T10" s="235"/>
      <c r="V10" s="12" t="s">
        <v>640</v>
      </c>
      <c r="W10" s="13">
        <v>4</v>
      </c>
      <c r="X10" s="13">
        <v>4.9000000000000004</v>
      </c>
    </row>
    <row r="11" spans="1:24" ht="15" customHeight="1" x14ac:dyDescent="0.25">
      <c r="A11" s="27">
        <v>5</v>
      </c>
      <c r="B11" s="212" t="s">
        <v>258</v>
      </c>
      <c r="C11" s="213"/>
      <c r="D11" s="1" t="e">
        <f>#REF!</f>
        <v>#REF!</v>
      </c>
      <c r="E11" s="10">
        <v>0.25</v>
      </c>
      <c r="F11" s="192"/>
      <c r="G11" s="182"/>
      <c r="H11" s="190"/>
      <c r="I11" s="190"/>
      <c r="J11" s="9"/>
      <c r="L11" s="218"/>
      <c r="M11" s="219"/>
      <c r="N11" s="220"/>
      <c r="O11" s="222"/>
      <c r="P11" s="224"/>
      <c r="Q11" s="4"/>
      <c r="R11" s="227"/>
      <c r="S11" s="233"/>
      <c r="T11" s="235"/>
      <c r="V11" s="12" t="s">
        <v>641</v>
      </c>
      <c r="W11" s="13">
        <v>5</v>
      </c>
      <c r="X11" s="13">
        <v>5</v>
      </c>
    </row>
    <row r="12" spans="1:24" x14ac:dyDescent="0.25">
      <c r="A12" s="187" t="s">
        <v>633</v>
      </c>
      <c r="B12" s="188"/>
      <c r="C12" s="189"/>
      <c r="D12" s="14" t="e">
        <f>SUMPRODUCT(O8:O10,P8:P10)/SUM(P8:P10)</f>
        <v>#REF!</v>
      </c>
      <c r="E12" s="15"/>
      <c r="F12" s="8"/>
      <c r="G12" s="8"/>
      <c r="H12" s="190">
        <v>0.6</v>
      </c>
      <c r="I12" s="230">
        <v>0.6</v>
      </c>
      <c r="L12" s="237" t="s">
        <v>642</v>
      </c>
      <c r="M12" s="237"/>
      <c r="N12" s="237"/>
      <c r="O12" s="19" t="e">
        <f>F24</f>
        <v>#REF!</v>
      </c>
      <c r="P12" s="4"/>
      <c r="Q12" s="23">
        <v>0.4</v>
      </c>
      <c r="R12" s="227"/>
      <c r="S12" s="233"/>
      <c r="T12" s="235"/>
    </row>
    <row r="13" spans="1:24" x14ac:dyDescent="0.25">
      <c r="A13" s="193" t="s">
        <v>635</v>
      </c>
      <c r="B13" s="193"/>
      <c r="C13" s="193"/>
      <c r="D13" s="16" t="e">
        <f>F14</f>
        <v>#REF!</v>
      </c>
      <c r="E13" s="17">
        <v>0.3</v>
      </c>
      <c r="F13" s="31"/>
      <c r="G13" s="31"/>
      <c r="H13" s="191"/>
      <c r="I13" s="231"/>
      <c r="L13" s="178" t="s">
        <v>643</v>
      </c>
      <c r="M13" s="178"/>
      <c r="N13" s="178"/>
      <c r="O13" s="32" t="e">
        <f>$D$24</f>
        <v>#REF!</v>
      </c>
      <c r="P13" s="24">
        <f t="shared" ref="P13:P19" si="0">E24</f>
        <v>0.25</v>
      </c>
      <c r="Q13" s="4"/>
      <c r="R13" s="227"/>
      <c r="S13" s="233"/>
      <c r="T13" s="235"/>
    </row>
    <row r="14" spans="1:24" ht="13.9" customHeight="1" x14ac:dyDescent="0.25">
      <c r="A14" s="4">
        <v>1</v>
      </c>
      <c r="B14" s="205" t="s">
        <v>644</v>
      </c>
      <c r="C14" s="206"/>
      <c r="D14" s="4" t="e">
        <f>#REF!</f>
        <v>#REF!</v>
      </c>
      <c r="E14" s="10">
        <v>0.25</v>
      </c>
      <c r="F14" s="180" t="e">
        <f>SUMPRODUCT(D14:D17,E14:E17)/SUM(E14:E17)</f>
        <v>#REF!</v>
      </c>
      <c r="G14" s="192" t="e">
        <f>IF(F14&gt;=$W$11, "Very high", IF(F14&gt;=$W$10, "High", IF(F14&gt;=$W$9, "Medium", IF(F14&gt;=$W$8, "Low", IF(F14&gt;=$W$7, "Very low", FALSE)))))</f>
        <v>#REF!</v>
      </c>
      <c r="H14" s="191"/>
      <c r="I14" s="231"/>
      <c r="L14" s="203" t="s">
        <v>645</v>
      </c>
      <c r="M14" s="203"/>
      <c r="N14" s="203"/>
      <c r="O14" s="4" t="e">
        <f>$D$25</f>
        <v>#REF!</v>
      </c>
      <c r="P14" s="24">
        <f t="shared" si="0"/>
        <v>0.25</v>
      </c>
      <c r="Q14" s="4"/>
      <c r="R14" s="227"/>
      <c r="S14" s="233"/>
      <c r="T14" s="235"/>
    </row>
    <row r="15" spans="1:24" ht="13.9" customHeight="1" x14ac:dyDescent="0.25">
      <c r="A15" s="4">
        <v>2</v>
      </c>
      <c r="B15" s="184" t="s">
        <v>261</v>
      </c>
      <c r="C15" s="185"/>
      <c r="D15" s="4" t="e">
        <f>#REF!</f>
        <v>#REF!</v>
      </c>
      <c r="E15" s="10">
        <v>0.25</v>
      </c>
      <c r="F15" s="181"/>
      <c r="G15" s="192"/>
      <c r="H15" s="191"/>
      <c r="I15" s="231"/>
      <c r="L15" s="178" t="s">
        <v>440</v>
      </c>
      <c r="M15" s="178"/>
      <c r="N15" s="178"/>
      <c r="O15" s="4" t="e">
        <f>$D$26</f>
        <v>#REF!</v>
      </c>
      <c r="P15" s="24">
        <f t="shared" si="0"/>
        <v>0.15</v>
      </c>
      <c r="Q15" s="4"/>
      <c r="R15" s="227"/>
      <c r="S15" s="233"/>
      <c r="T15" s="235"/>
    </row>
    <row r="16" spans="1:24" ht="13.9" customHeight="1" x14ac:dyDescent="0.25">
      <c r="A16" s="4">
        <v>3</v>
      </c>
      <c r="B16" s="184" t="s">
        <v>646</v>
      </c>
      <c r="C16" s="185"/>
      <c r="D16" s="4" t="e">
        <f>#REF!</f>
        <v>#REF!</v>
      </c>
      <c r="E16" s="10">
        <v>0.25</v>
      </c>
      <c r="F16" s="181"/>
      <c r="G16" s="192"/>
      <c r="H16" s="191"/>
      <c r="I16" s="231"/>
      <c r="L16" s="178" t="s">
        <v>647</v>
      </c>
      <c r="M16" s="178"/>
      <c r="N16" s="178"/>
      <c r="O16" s="4" t="e">
        <f>$D$27</f>
        <v>#REF!</v>
      </c>
      <c r="P16" s="24">
        <f t="shared" si="0"/>
        <v>0.1</v>
      </c>
      <c r="Q16" s="4"/>
      <c r="R16" s="227"/>
      <c r="S16" s="233"/>
      <c r="T16" s="235"/>
      <c r="V16" s="18" t="s">
        <v>621</v>
      </c>
      <c r="W16" s="18" t="s">
        <v>622</v>
      </c>
    </row>
    <row r="17" spans="1:23" ht="13.9" customHeight="1" x14ac:dyDescent="0.25">
      <c r="A17" s="4">
        <v>4</v>
      </c>
      <c r="B17" s="184" t="s">
        <v>648</v>
      </c>
      <c r="C17" s="185"/>
      <c r="D17" s="4" t="e">
        <f>#REF!</f>
        <v>#REF!</v>
      </c>
      <c r="E17" s="10">
        <v>0.25</v>
      </c>
      <c r="F17" s="182"/>
      <c r="G17" s="192"/>
      <c r="H17" s="191"/>
      <c r="I17" s="231"/>
      <c r="L17" s="178" t="s">
        <v>527</v>
      </c>
      <c r="M17" s="178"/>
      <c r="N17" s="178"/>
      <c r="O17" s="4" t="e">
        <f>$D$28</f>
        <v>#REF!</v>
      </c>
      <c r="P17" s="24">
        <f t="shared" si="0"/>
        <v>0.125</v>
      </c>
      <c r="Q17" s="4"/>
      <c r="R17" s="227"/>
      <c r="S17" s="233"/>
      <c r="T17" s="235"/>
      <c r="V17" s="1" t="e">
        <f>$O$6</f>
        <v>#REF!</v>
      </c>
      <c r="W17" s="22">
        <f>$T$6</f>
        <v>0.4</v>
      </c>
    </row>
    <row r="18" spans="1:23" x14ac:dyDescent="0.25">
      <c r="A18" s="193" t="s">
        <v>637</v>
      </c>
      <c r="B18" s="193"/>
      <c r="C18" s="193"/>
      <c r="D18" s="16" t="e">
        <f>F19</f>
        <v>#REF!</v>
      </c>
      <c r="E18" s="17">
        <v>0.3</v>
      </c>
      <c r="F18" s="31"/>
      <c r="G18" s="31"/>
      <c r="H18" s="191"/>
      <c r="I18" s="231"/>
      <c r="L18" s="178" t="s">
        <v>649</v>
      </c>
      <c r="M18" s="178"/>
      <c r="N18" s="178"/>
      <c r="O18" s="4" t="e">
        <f>$D$29</f>
        <v>#REF!</v>
      </c>
      <c r="P18" s="24">
        <f t="shared" si="0"/>
        <v>0.05</v>
      </c>
      <c r="Q18" s="4"/>
      <c r="R18" s="227"/>
      <c r="S18" s="233"/>
      <c r="T18" s="235"/>
      <c r="V18" s="1" t="e">
        <f>R7</f>
        <v>#REF!</v>
      </c>
      <c r="W18" s="22">
        <f>$T$7</f>
        <v>0.6</v>
      </c>
    </row>
    <row r="19" spans="1:23" ht="13.9" customHeight="1" x14ac:dyDescent="0.25">
      <c r="A19" s="4">
        <v>1</v>
      </c>
      <c r="B19" s="176" t="s">
        <v>265</v>
      </c>
      <c r="C19" s="177"/>
      <c r="D19" s="4" t="e">
        <f>#REF!</f>
        <v>#REF!</v>
      </c>
      <c r="E19" s="10">
        <v>0.5</v>
      </c>
      <c r="F19" s="180" t="e">
        <f>SUMPRODUCT(D19:D20,E19:E20)/SUM(E19:E20)</f>
        <v>#REF!</v>
      </c>
      <c r="G19" s="192" t="e">
        <f>IF(F19&gt;=$W$11, "Very high", IF(F19&gt;=$W$10, "High", IF(F19&gt;=$W$9, "Medium", IF(F19&gt;=$W$8, "Low", IF(F19&gt;=$W$7, "Very low", FALSE)))))</f>
        <v>#REF!</v>
      </c>
      <c r="H19" s="191"/>
      <c r="I19" s="231"/>
      <c r="L19" s="178" t="s">
        <v>321</v>
      </c>
      <c r="M19" s="178"/>
      <c r="N19" s="178"/>
      <c r="O19" s="4" t="e">
        <f>$D$30</f>
        <v>#REF!</v>
      </c>
      <c r="P19" s="24">
        <f t="shared" si="0"/>
        <v>0.125</v>
      </c>
      <c r="Q19" s="4"/>
      <c r="R19" s="227"/>
      <c r="S19" s="233"/>
      <c r="T19" s="235"/>
    </row>
    <row r="20" spans="1:23" ht="13.9" customHeight="1" x14ac:dyDescent="0.25">
      <c r="A20" s="4">
        <v>2</v>
      </c>
      <c r="B20" s="176" t="s">
        <v>266</v>
      </c>
      <c r="C20" s="177"/>
      <c r="D20" s="4" t="e">
        <f>#REF!</f>
        <v>#REF!</v>
      </c>
      <c r="E20" s="30">
        <v>0.5</v>
      </c>
      <c r="F20" s="181"/>
      <c r="G20" s="180"/>
      <c r="H20" s="191"/>
      <c r="I20" s="231"/>
      <c r="L20" s="179"/>
      <c r="M20" s="179"/>
      <c r="N20" s="179"/>
      <c r="O20" s="4"/>
      <c r="P20" s="4"/>
      <c r="Q20" s="4"/>
      <c r="R20" s="228"/>
      <c r="S20" s="233"/>
      <c r="T20" s="236"/>
    </row>
    <row r="21" spans="1:23" x14ac:dyDescent="0.25">
      <c r="A21" s="183" t="s">
        <v>639</v>
      </c>
      <c r="B21" s="183"/>
      <c r="C21" s="183"/>
      <c r="D21" s="25" t="e">
        <f>F22</f>
        <v>#REF!</v>
      </c>
      <c r="E21" s="17">
        <v>0.1</v>
      </c>
      <c r="F21" s="31"/>
      <c r="G21" s="31"/>
      <c r="H21" s="191"/>
      <c r="I21" s="231"/>
      <c r="L21" s="175" t="s">
        <v>650</v>
      </c>
      <c r="M21" s="175"/>
      <c r="N21" s="175"/>
      <c r="O21" s="175"/>
      <c r="P21" s="175"/>
      <c r="Q21" s="175"/>
      <c r="R21" s="175" t="e">
        <f>SUMPRODUCT(V17:V18,W17:W18)/SUM(W17:W18)</f>
        <v>#REF!</v>
      </c>
      <c r="S21" s="175"/>
      <c r="T21" s="175"/>
    </row>
    <row r="22" spans="1:23" x14ac:dyDescent="0.25">
      <c r="A22" s="4">
        <v>1</v>
      </c>
      <c r="B22" s="176" t="s">
        <v>268</v>
      </c>
      <c r="C22" s="177"/>
      <c r="D22" s="4" t="e">
        <f>#REF!</f>
        <v>#REF!</v>
      </c>
      <c r="E22" s="10">
        <v>1</v>
      </c>
      <c r="F22" s="28" t="e">
        <f>D22</f>
        <v>#REF!</v>
      </c>
      <c r="G22" s="29"/>
      <c r="H22" s="191"/>
      <c r="I22" s="231"/>
      <c r="L22" s="175"/>
      <c r="M22" s="175"/>
      <c r="N22" s="175"/>
      <c r="O22" s="175"/>
      <c r="P22" s="175"/>
      <c r="Q22" s="175"/>
      <c r="R22" s="175"/>
      <c r="S22" s="175"/>
      <c r="T22" s="175"/>
    </row>
    <row r="23" spans="1:23" x14ac:dyDescent="0.25">
      <c r="A23" s="187" t="s">
        <v>642</v>
      </c>
      <c r="B23" s="188"/>
      <c r="C23" s="188"/>
      <c r="D23" s="188"/>
      <c r="E23" s="189"/>
      <c r="F23" s="8"/>
      <c r="G23" s="8"/>
      <c r="H23" s="191"/>
      <c r="I23" s="230">
        <v>0.4</v>
      </c>
      <c r="L23" s="175"/>
      <c r="M23" s="175"/>
      <c r="N23" s="175"/>
      <c r="O23" s="175"/>
      <c r="P23" s="175"/>
      <c r="Q23" s="175"/>
      <c r="R23" s="175"/>
      <c r="S23" s="175"/>
      <c r="T23" s="175"/>
    </row>
    <row r="24" spans="1:23" x14ac:dyDescent="0.25">
      <c r="A24" s="4"/>
      <c r="B24" s="186" t="s">
        <v>643</v>
      </c>
      <c r="C24" s="186"/>
      <c r="D24" s="1" t="e">
        <f>AVERAGE(#REF!)</f>
        <v>#REF!</v>
      </c>
      <c r="E24" s="10">
        <v>0.25</v>
      </c>
      <c r="F24" s="192" t="e">
        <f>SUMPRODUCT(D24:D30,E24:E30)/SUM(E24:E30)</f>
        <v>#REF!</v>
      </c>
      <c r="G24" s="192" t="e">
        <f>IF(F24&gt;=$W$11, "Very high", IF(F24&gt;=$W$10, "High", IF(F24&gt;=$W$9, "Medium", IF(F24&gt;=$W$8, "Low", IF(F24&gt;=$W$7, "Very low", FALSE)))))</f>
        <v>#REF!</v>
      </c>
      <c r="H24" s="191"/>
      <c r="I24" s="231"/>
      <c r="L24" s="175"/>
      <c r="M24" s="175"/>
      <c r="N24" s="175"/>
      <c r="O24" s="175"/>
      <c r="P24" s="175"/>
      <c r="Q24" s="175"/>
      <c r="R24" s="175"/>
      <c r="S24" s="175"/>
      <c r="T24" s="175"/>
    </row>
    <row r="25" spans="1:23" ht="26.45" customHeight="1" x14ac:dyDescent="0.25">
      <c r="A25" s="4"/>
      <c r="B25" s="229" t="s">
        <v>645</v>
      </c>
      <c r="C25" s="229"/>
      <c r="D25" s="1" t="e">
        <f>AVERAGE(#REF!)</f>
        <v>#REF!</v>
      </c>
      <c r="E25" s="10">
        <v>0.25</v>
      </c>
      <c r="F25" s="192"/>
      <c r="G25" s="192"/>
      <c r="H25" s="191"/>
      <c r="I25" s="231"/>
      <c r="L25" s="175"/>
      <c r="M25" s="175"/>
      <c r="N25" s="175"/>
      <c r="O25" s="175"/>
      <c r="P25" s="175"/>
      <c r="Q25" s="175"/>
      <c r="R25" s="175"/>
      <c r="S25" s="175"/>
      <c r="T25" s="175"/>
    </row>
    <row r="26" spans="1:23" x14ac:dyDescent="0.25">
      <c r="A26" s="4"/>
      <c r="B26" s="186" t="s">
        <v>440</v>
      </c>
      <c r="C26" s="186"/>
      <c r="D26" s="1" t="e">
        <f>AVERAGE(#REF!)</f>
        <v>#REF!</v>
      </c>
      <c r="E26" s="10">
        <v>0.15</v>
      </c>
      <c r="F26" s="192"/>
      <c r="G26" s="192"/>
      <c r="H26" s="191"/>
      <c r="I26" s="231"/>
      <c r="L26" s="175"/>
      <c r="M26" s="175"/>
      <c r="N26" s="175"/>
      <c r="O26" s="175"/>
      <c r="P26" s="175"/>
      <c r="Q26" s="175"/>
      <c r="R26" s="175"/>
      <c r="S26" s="175"/>
      <c r="T26" s="175"/>
    </row>
    <row r="27" spans="1:23" ht="26.45" customHeight="1" x14ac:dyDescent="0.25">
      <c r="A27" s="4"/>
      <c r="B27" s="229" t="s">
        <v>647</v>
      </c>
      <c r="C27" s="229"/>
      <c r="D27" s="1" t="e">
        <f>AVERAGE(#REF!)</f>
        <v>#REF!</v>
      </c>
      <c r="E27" s="10">
        <v>0.1</v>
      </c>
      <c r="F27" s="192"/>
      <c r="G27" s="192"/>
      <c r="H27" s="191"/>
      <c r="I27" s="231"/>
      <c r="L27" s="175"/>
      <c r="M27" s="175"/>
      <c r="N27" s="175"/>
      <c r="O27" s="175"/>
      <c r="P27" s="175"/>
      <c r="Q27" s="175"/>
      <c r="R27" s="175"/>
      <c r="S27" s="175"/>
      <c r="T27" s="175"/>
    </row>
    <row r="28" spans="1:23" x14ac:dyDescent="0.25">
      <c r="A28" s="4"/>
      <c r="B28" s="186" t="s">
        <v>527</v>
      </c>
      <c r="C28" s="186"/>
      <c r="D28" s="1" t="e">
        <f>AVERAGE(#REF!)</f>
        <v>#REF!</v>
      </c>
      <c r="E28" s="26">
        <v>0.125</v>
      </c>
      <c r="F28" s="192"/>
      <c r="G28" s="192"/>
      <c r="H28" s="191"/>
      <c r="I28" s="231"/>
      <c r="L28" s="175" t="s">
        <v>651</v>
      </c>
      <c r="M28" s="175"/>
      <c r="N28" s="175"/>
      <c r="O28" s="175"/>
      <c r="P28" s="175"/>
      <c r="Q28" s="175"/>
      <c r="R28" s="175" t="e">
        <f>IF(R21&gt;=$W$11, "Very high", IF(R21&gt;=$W$10, "High", IF(R21&gt;=$W$9, "Medium", IF(R21&gt;=$W$8, "Low", IF(R21&gt;=$W$7, "Very low", FALSE)))))</f>
        <v>#REF!</v>
      </c>
      <c r="S28" s="175"/>
      <c r="T28" s="175"/>
    </row>
    <row r="29" spans="1:23" x14ac:dyDescent="0.25">
      <c r="A29" s="4"/>
      <c r="B29" s="186" t="s">
        <v>649</v>
      </c>
      <c r="C29" s="186"/>
      <c r="D29" s="1" t="e">
        <f>AVERAGE(#REF!)</f>
        <v>#REF!</v>
      </c>
      <c r="E29" s="10">
        <v>0.05</v>
      </c>
      <c r="F29" s="192"/>
      <c r="G29" s="192"/>
      <c r="H29" s="191"/>
      <c r="I29" s="231"/>
      <c r="L29" s="175"/>
      <c r="M29" s="175"/>
      <c r="N29" s="175"/>
      <c r="O29" s="175"/>
      <c r="P29" s="175"/>
      <c r="Q29" s="175"/>
      <c r="R29" s="175"/>
      <c r="S29" s="175"/>
      <c r="T29" s="175"/>
    </row>
    <row r="30" spans="1:23" x14ac:dyDescent="0.25">
      <c r="A30" s="4"/>
      <c r="B30" s="186" t="s">
        <v>321</v>
      </c>
      <c r="C30" s="186"/>
      <c r="D30" s="1" t="e">
        <f>AVERAGE(#REF!)</f>
        <v>#REF!</v>
      </c>
      <c r="E30" s="26">
        <v>0.125</v>
      </c>
      <c r="F30" s="192"/>
      <c r="G30" s="192"/>
      <c r="H30" s="191"/>
      <c r="I30" s="231"/>
      <c r="L30" s="175"/>
      <c r="M30" s="175"/>
      <c r="N30" s="175"/>
      <c r="O30" s="175"/>
      <c r="P30" s="175"/>
      <c r="Q30" s="175"/>
      <c r="R30" s="175"/>
      <c r="S30" s="175"/>
      <c r="T30" s="175"/>
    </row>
    <row r="31" spans="1:23" x14ac:dyDescent="0.25">
      <c r="L31" s="175"/>
      <c r="M31" s="175"/>
      <c r="N31" s="175"/>
      <c r="O31" s="175"/>
      <c r="P31" s="175"/>
      <c r="Q31" s="175"/>
      <c r="R31" s="175"/>
      <c r="S31" s="175"/>
      <c r="T31" s="175"/>
    </row>
    <row r="32" spans="1:23" x14ac:dyDescent="0.25">
      <c r="L32" s="175"/>
      <c r="M32" s="175"/>
      <c r="N32" s="175"/>
      <c r="O32" s="175"/>
      <c r="P32" s="175"/>
      <c r="Q32" s="175"/>
      <c r="R32" s="175"/>
      <c r="S32" s="175"/>
      <c r="T32" s="175"/>
    </row>
  </sheetData>
  <sheetProtection password="DBC4" sheet="1" objects="1" scenarios="1"/>
  <mergeCells count="66">
    <mergeCell ref="R21:T27"/>
    <mergeCell ref="B25:C25"/>
    <mergeCell ref="B26:C26"/>
    <mergeCell ref="B27:C27"/>
    <mergeCell ref="L19:N19"/>
    <mergeCell ref="F24:F30"/>
    <mergeCell ref="I12:I22"/>
    <mergeCell ref="A13:C13"/>
    <mergeCell ref="B14:C14"/>
    <mergeCell ref="R28:T32"/>
    <mergeCell ref="A23:E23"/>
    <mergeCell ref="I23:I30"/>
    <mergeCell ref="S7:S20"/>
    <mergeCell ref="T7:T20"/>
    <mergeCell ref="B9:C9"/>
    <mergeCell ref="L12:N12"/>
    <mergeCell ref="V5:X5"/>
    <mergeCell ref="B7:C7"/>
    <mergeCell ref="F7:F11"/>
    <mergeCell ref="G7:G11"/>
    <mergeCell ref="B8:C8"/>
    <mergeCell ref="B5:C5"/>
    <mergeCell ref="F5:G5"/>
    <mergeCell ref="L6:N6"/>
    <mergeCell ref="L7:N7"/>
    <mergeCell ref="B11:C11"/>
    <mergeCell ref="B10:C10"/>
    <mergeCell ref="L10:N11"/>
    <mergeCell ref="O10:O11"/>
    <mergeCell ref="P10:P11"/>
    <mergeCell ref="P5:Q5"/>
    <mergeCell ref="R7:R20"/>
    <mergeCell ref="L13:N13"/>
    <mergeCell ref="L9:N9"/>
    <mergeCell ref="L14:N14"/>
    <mergeCell ref="L15:N15"/>
    <mergeCell ref="G19:G20"/>
    <mergeCell ref="G14:G17"/>
    <mergeCell ref="L8:N8"/>
    <mergeCell ref="H5:I5"/>
    <mergeCell ref="A6:C6"/>
    <mergeCell ref="H6:I11"/>
    <mergeCell ref="L5:N5"/>
    <mergeCell ref="B15:C15"/>
    <mergeCell ref="B16:C16"/>
    <mergeCell ref="A12:C12"/>
    <mergeCell ref="H12:H30"/>
    <mergeCell ref="G24:G30"/>
    <mergeCell ref="A18:C18"/>
    <mergeCell ref="B24:C24"/>
    <mergeCell ref="L21:Q27"/>
    <mergeCell ref="L28:Q32"/>
    <mergeCell ref="B22:C22"/>
    <mergeCell ref="L16:N16"/>
    <mergeCell ref="L17:N17"/>
    <mergeCell ref="L18:N18"/>
    <mergeCell ref="L20:N20"/>
    <mergeCell ref="F14:F17"/>
    <mergeCell ref="F19:F20"/>
    <mergeCell ref="A21:C21"/>
    <mergeCell ref="B17:C17"/>
    <mergeCell ref="B28:C28"/>
    <mergeCell ref="B29:C29"/>
    <mergeCell ref="B30:C30"/>
    <mergeCell ref="B19:C19"/>
    <mergeCell ref="B20:C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1"/>
  <sheetViews>
    <sheetView tabSelected="1" workbookViewId="0">
      <selection activeCell="G25" sqref="G25"/>
    </sheetView>
  </sheetViews>
  <sheetFormatPr defaultRowHeight="12.75" x14ac:dyDescent="0.2"/>
  <cols>
    <col min="1" max="1" width="7.85546875" style="116" bestFit="1" customWidth="1"/>
    <col min="2" max="2" width="42.5703125" style="90" customWidth="1"/>
    <col min="3" max="4" width="29.42578125" style="117" customWidth="1"/>
    <col min="5" max="6" width="9.140625" style="90"/>
    <col min="7" max="7" width="83.140625" style="90" customWidth="1"/>
    <col min="8" max="16384" width="9.140625" style="90"/>
  </cols>
  <sheetData>
    <row r="1" spans="1:7" x14ac:dyDescent="0.2">
      <c r="A1" s="147" t="s">
        <v>0</v>
      </c>
      <c r="B1" s="147"/>
      <c r="C1" s="147"/>
      <c r="D1" s="147"/>
    </row>
    <row r="2" spans="1:7" x14ac:dyDescent="0.2">
      <c r="A2" s="239" t="s">
        <v>656</v>
      </c>
      <c r="B2" s="239"/>
      <c r="C2" s="239"/>
      <c r="D2" s="239"/>
    </row>
    <row r="3" spans="1:7" ht="13.5" x14ac:dyDescent="0.2">
      <c r="A3" s="91"/>
      <c r="B3" s="91"/>
      <c r="C3" s="92"/>
      <c r="D3" s="93" t="s">
        <v>1</v>
      </c>
    </row>
    <row r="4" spans="1:7" x14ac:dyDescent="0.2">
      <c r="A4" s="94" t="s">
        <v>2</v>
      </c>
      <c r="B4" s="94" t="s">
        <v>3</v>
      </c>
      <c r="C4" s="94" t="s">
        <v>4</v>
      </c>
      <c r="D4" s="94" t="s">
        <v>5</v>
      </c>
    </row>
    <row r="5" spans="1:7" x14ac:dyDescent="0.2">
      <c r="A5" s="95" t="s">
        <v>6</v>
      </c>
      <c r="B5" s="96" t="s">
        <v>7</v>
      </c>
      <c r="C5" s="97"/>
      <c r="D5" s="97"/>
      <c r="G5" s="98" t="s">
        <v>666</v>
      </c>
    </row>
    <row r="6" spans="1:7" x14ac:dyDescent="0.2">
      <c r="A6" s="99" t="s">
        <v>8</v>
      </c>
      <c r="B6" s="100" t="s">
        <v>9</v>
      </c>
      <c r="C6" s="101"/>
      <c r="D6" s="101"/>
    </row>
    <row r="7" spans="1:7" ht="38.25" x14ac:dyDescent="0.2">
      <c r="A7" s="102" t="s">
        <v>10</v>
      </c>
      <c r="B7" s="103" t="s">
        <v>11</v>
      </c>
      <c r="C7" s="50"/>
      <c r="D7" s="118"/>
      <c r="E7" s="105">
        <f>C7-'CT3'!D56</f>
        <v>0</v>
      </c>
      <c r="F7" s="105">
        <f>D7-'CT3'!D57</f>
        <v>0</v>
      </c>
      <c r="G7" s="106" t="s">
        <v>664</v>
      </c>
    </row>
    <row r="8" spans="1:7" x14ac:dyDescent="0.2">
      <c r="A8" s="102" t="s">
        <v>12</v>
      </c>
      <c r="B8" s="103" t="s">
        <v>13</v>
      </c>
      <c r="C8" s="50"/>
      <c r="D8" s="118"/>
    </row>
    <row r="9" spans="1:7" x14ac:dyDescent="0.2">
      <c r="A9" s="102" t="s">
        <v>14</v>
      </c>
      <c r="B9" s="103" t="s">
        <v>15</v>
      </c>
      <c r="C9" s="50"/>
      <c r="D9" s="118"/>
    </row>
    <row r="10" spans="1:7" x14ac:dyDescent="0.2">
      <c r="A10" s="102" t="s">
        <v>16</v>
      </c>
      <c r="B10" s="103" t="s">
        <v>17</v>
      </c>
      <c r="C10" s="50"/>
      <c r="D10" s="118"/>
    </row>
    <row r="11" spans="1:7" x14ac:dyDescent="0.2">
      <c r="A11" s="102" t="s">
        <v>18</v>
      </c>
      <c r="B11" s="103" t="s">
        <v>19</v>
      </c>
      <c r="C11" s="50"/>
      <c r="D11" s="118"/>
    </row>
    <row r="12" spans="1:7" x14ac:dyDescent="0.2">
      <c r="A12" s="102" t="s">
        <v>20</v>
      </c>
      <c r="B12" s="103" t="s">
        <v>21</v>
      </c>
      <c r="C12" s="50"/>
      <c r="D12" s="118"/>
    </row>
    <row r="13" spans="1:7" x14ac:dyDescent="0.2">
      <c r="A13" s="102" t="s">
        <v>22</v>
      </c>
      <c r="B13" s="103" t="s">
        <v>23</v>
      </c>
      <c r="C13" s="50"/>
      <c r="D13" s="118"/>
    </row>
    <row r="14" spans="1:7" x14ac:dyDescent="0.2">
      <c r="A14" s="102" t="s">
        <v>24</v>
      </c>
      <c r="B14" s="103" t="s">
        <v>25</v>
      </c>
      <c r="C14" s="50"/>
      <c r="D14" s="118"/>
    </row>
    <row r="15" spans="1:7" ht="25.5" x14ac:dyDescent="0.2">
      <c r="A15" s="102" t="s">
        <v>26</v>
      </c>
      <c r="B15" s="103" t="s">
        <v>27</v>
      </c>
      <c r="C15" s="50"/>
      <c r="D15" s="118"/>
    </row>
    <row r="16" spans="1:7" x14ac:dyDescent="0.2">
      <c r="A16" s="102" t="s">
        <v>28</v>
      </c>
      <c r="B16" s="103"/>
      <c r="C16" s="104"/>
      <c r="D16" s="119"/>
    </row>
    <row r="17" spans="1:4" x14ac:dyDescent="0.2">
      <c r="A17" s="99" t="s">
        <v>29</v>
      </c>
      <c r="B17" s="100" t="s">
        <v>30</v>
      </c>
      <c r="C17" s="107">
        <f>SUM(C7:C16)</f>
        <v>0</v>
      </c>
      <c r="D17" s="107">
        <f>SUM(D7:D16)</f>
        <v>0</v>
      </c>
    </row>
    <row r="18" spans="1:4" x14ac:dyDescent="0.2">
      <c r="A18" s="99" t="s">
        <v>31</v>
      </c>
      <c r="B18" s="100" t="s">
        <v>32</v>
      </c>
      <c r="C18" s="101"/>
      <c r="D18" s="101"/>
    </row>
    <row r="19" spans="1:4" x14ac:dyDescent="0.2">
      <c r="A19" s="102" t="s">
        <v>33</v>
      </c>
      <c r="B19" s="103" t="s">
        <v>34</v>
      </c>
      <c r="C19" s="50"/>
      <c r="D19" s="50"/>
    </row>
    <row r="20" spans="1:4" x14ac:dyDescent="0.2">
      <c r="A20" s="102" t="s">
        <v>35</v>
      </c>
      <c r="B20" s="103" t="s">
        <v>36</v>
      </c>
      <c r="C20" s="50"/>
      <c r="D20" s="50"/>
    </row>
    <row r="21" spans="1:4" x14ac:dyDescent="0.2">
      <c r="A21" s="102" t="s">
        <v>37</v>
      </c>
      <c r="B21" s="103" t="s">
        <v>38</v>
      </c>
      <c r="C21" s="50"/>
      <c r="D21" s="50"/>
    </row>
    <row r="22" spans="1:4" x14ac:dyDescent="0.2">
      <c r="A22" s="102" t="s">
        <v>39</v>
      </c>
      <c r="B22" s="103" t="s">
        <v>40</v>
      </c>
      <c r="C22" s="50"/>
      <c r="D22" s="50"/>
    </row>
    <row r="23" spans="1:4" x14ac:dyDescent="0.2">
      <c r="A23" s="102" t="s">
        <v>41</v>
      </c>
      <c r="B23" s="103" t="s">
        <v>42</v>
      </c>
      <c r="C23" s="50"/>
      <c r="D23" s="50"/>
    </row>
    <row r="24" spans="1:4" x14ac:dyDescent="0.2">
      <c r="A24" s="102" t="s">
        <v>43</v>
      </c>
      <c r="B24" s="103" t="s">
        <v>44</v>
      </c>
      <c r="C24" s="50"/>
      <c r="D24" s="50"/>
    </row>
    <row r="25" spans="1:4" ht="25.5" x14ac:dyDescent="0.2">
      <c r="A25" s="102" t="s">
        <v>45</v>
      </c>
      <c r="B25" s="103" t="s">
        <v>46</v>
      </c>
      <c r="C25" s="50"/>
      <c r="D25" s="50"/>
    </row>
    <row r="26" spans="1:4" x14ac:dyDescent="0.2">
      <c r="A26" s="102" t="s">
        <v>47</v>
      </c>
      <c r="B26" s="103" t="s">
        <v>48</v>
      </c>
      <c r="C26" s="50"/>
      <c r="D26" s="50"/>
    </row>
    <row r="27" spans="1:4" x14ac:dyDescent="0.2">
      <c r="A27" s="102" t="s">
        <v>49</v>
      </c>
      <c r="B27" s="103"/>
      <c r="C27" s="104"/>
      <c r="D27" s="104"/>
    </row>
    <row r="28" spans="1:4" x14ac:dyDescent="0.2">
      <c r="A28" s="99" t="s">
        <v>50</v>
      </c>
      <c r="B28" s="100" t="s">
        <v>51</v>
      </c>
      <c r="C28" s="107">
        <f>SUM(C19:C27)</f>
        <v>0</v>
      </c>
      <c r="D28" s="107">
        <f>SUM(D19:D27)</f>
        <v>0</v>
      </c>
    </row>
    <row r="29" spans="1:4" x14ac:dyDescent="0.2">
      <c r="A29" s="99" t="s">
        <v>52</v>
      </c>
      <c r="B29" s="100" t="s">
        <v>53</v>
      </c>
      <c r="C29" s="107">
        <f>C17+C28</f>
        <v>0</v>
      </c>
      <c r="D29" s="107">
        <f>D17+D28</f>
        <v>0</v>
      </c>
    </row>
    <row r="30" spans="1:4" x14ac:dyDescent="0.2">
      <c r="A30" s="108" t="s">
        <v>54</v>
      </c>
      <c r="B30" s="100" t="s">
        <v>55</v>
      </c>
      <c r="C30" s="101"/>
      <c r="D30" s="101"/>
    </row>
    <row r="31" spans="1:4" x14ac:dyDescent="0.2">
      <c r="A31" s="108" t="s">
        <v>56</v>
      </c>
      <c r="B31" s="100" t="s">
        <v>57</v>
      </c>
      <c r="C31" s="101"/>
      <c r="D31" s="101"/>
    </row>
    <row r="32" spans="1:4" x14ac:dyDescent="0.2">
      <c r="A32" s="108" t="s">
        <v>58</v>
      </c>
      <c r="B32" s="100" t="s">
        <v>59</v>
      </c>
      <c r="C32" s="101"/>
      <c r="D32" s="101"/>
    </row>
    <row r="33" spans="1:4" x14ac:dyDescent="0.2">
      <c r="A33" s="102" t="s">
        <v>60</v>
      </c>
      <c r="B33" s="103" t="s">
        <v>61</v>
      </c>
      <c r="C33" s="50"/>
      <c r="D33" s="50"/>
    </row>
    <row r="34" spans="1:4" x14ac:dyDescent="0.2">
      <c r="A34" s="102" t="s">
        <v>62</v>
      </c>
      <c r="B34" s="103" t="s">
        <v>63</v>
      </c>
      <c r="C34" s="50"/>
      <c r="D34" s="50"/>
    </row>
    <row r="35" spans="1:4" x14ac:dyDescent="0.2">
      <c r="A35" s="102" t="s">
        <v>64</v>
      </c>
      <c r="B35" s="103" t="s">
        <v>65</v>
      </c>
      <c r="C35" s="50"/>
      <c r="D35" s="50"/>
    </row>
    <row r="36" spans="1:4" x14ac:dyDescent="0.2">
      <c r="A36" s="102" t="s">
        <v>66</v>
      </c>
      <c r="B36" s="103" t="s">
        <v>67</v>
      </c>
      <c r="C36" s="50"/>
      <c r="D36" s="50"/>
    </row>
    <row r="37" spans="1:4" x14ac:dyDescent="0.2">
      <c r="A37" s="102" t="s">
        <v>68</v>
      </c>
      <c r="B37" s="103" t="s">
        <v>69</v>
      </c>
      <c r="C37" s="50"/>
      <c r="D37" s="50"/>
    </row>
    <row r="38" spans="1:4" x14ac:dyDescent="0.2">
      <c r="A38" s="102" t="s">
        <v>70</v>
      </c>
      <c r="B38" s="103" t="s">
        <v>71</v>
      </c>
      <c r="C38" s="50"/>
      <c r="D38" s="50"/>
    </row>
    <row r="39" spans="1:4" x14ac:dyDescent="0.2">
      <c r="A39" s="102" t="s">
        <v>72</v>
      </c>
      <c r="B39" s="103" t="s">
        <v>73</v>
      </c>
      <c r="C39" s="50"/>
      <c r="D39" s="50"/>
    </row>
    <row r="40" spans="1:4" x14ac:dyDescent="0.2">
      <c r="A40" s="102" t="s">
        <v>74</v>
      </c>
      <c r="B40" s="103" t="s">
        <v>75</v>
      </c>
      <c r="C40" s="50"/>
      <c r="D40" s="50"/>
    </row>
    <row r="41" spans="1:4" x14ac:dyDescent="0.2">
      <c r="A41" s="102" t="s">
        <v>76</v>
      </c>
      <c r="B41" s="103" t="s">
        <v>77</v>
      </c>
      <c r="C41" s="50"/>
      <c r="D41" s="50"/>
    </row>
    <row r="42" spans="1:4" x14ac:dyDescent="0.2">
      <c r="A42" s="102" t="s">
        <v>78</v>
      </c>
      <c r="B42" s="103" t="s">
        <v>79</v>
      </c>
      <c r="C42" s="50"/>
      <c r="D42" s="50"/>
    </row>
    <row r="43" spans="1:4" ht="25.5" x14ac:dyDescent="0.2">
      <c r="A43" s="102" t="s">
        <v>80</v>
      </c>
      <c r="B43" s="103" t="s">
        <v>81</v>
      </c>
      <c r="C43" s="50"/>
      <c r="D43" s="50"/>
    </row>
    <row r="44" spans="1:4" x14ac:dyDescent="0.2">
      <c r="A44" s="102" t="s">
        <v>82</v>
      </c>
      <c r="B44" s="103"/>
      <c r="C44" s="104"/>
      <c r="D44" s="104"/>
    </row>
    <row r="45" spans="1:4" ht="25.5" x14ac:dyDescent="0.2">
      <c r="A45" s="99" t="s">
        <v>83</v>
      </c>
      <c r="B45" s="100" t="s">
        <v>84</v>
      </c>
      <c r="C45" s="107">
        <f>SUM(C33:C44)</f>
        <v>0</v>
      </c>
      <c r="D45" s="107">
        <f>SUM(D33:D44)</f>
        <v>0</v>
      </c>
    </row>
    <row r="46" spans="1:4" x14ac:dyDescent="0.2">
      <c r="A46" s="102" t="s">
        <v>85</v>
      </c>
      <c r="B46" s="109" t="s">
        <v>86</v>
      </c>
      <c r="C46" s="104"/>
      <c r="D46" s="104"/>
    </row>
    <row r="47" spans="1:4" x14ac:dyDescent="0.2">
      <c r="A47" s="102" t="s">
        <v>87</v>
      </c>
      <c r="B47" s="103" t="s">
        <v>88</v>
      </c>
      <c r="C47" s="50"/>
      <c r="D47" s="50"/>
    </row>
    <row r="48" spans="1:4" x14ac:dyDescent="0.2">
      <c r="A48" s="102" t="s">
        <v>89</v>
      </c>
      <c r="B48" s="103" t="s">
        <v>90</v>
      </c>
      <c r="C48" s="50"/>
      <c r="D48" s="50"/>
    </row>
    <row r="49" spans="1:7" x14ac:dyDescent="0.2">
      <c r="A49" s="102" t="s">
        <v>91</v>
      </c>
      <c r="B49" s="103" t="s">
        <v>92</v>
      </c>
      <c r="C49" s="50"/>
      <c r="D49" s="50"/>
    </row>
    <row r="50" spans="1:7" x14ac:dyDescent="0.2">
      <c r="A50" s="102" t="s">
        <v>93</v>
      </c>
      <c r="B50" s="103" t="s">
        <v>94</v>
      </c>
      <c r="C50" s="50"/>
      <c r="D50" s="50"/>
    </row>
    <row r="51" spans="1:7" x14ac:dyDescent="0.2">
      <c r="A51" s="102" t="s">
        <v>95</v>
      </c>
      <c r="B51" s="103"/>
      <c r="C51" s="104"/>
      <c r="D51" s="104"/>
    </row>
    <row r="52" spans="1:7" x14ac:dyDescent="0.2">
      <c r="A52" s="99" t="s">
        <v>96</v>
      </c>
      <c r="B52" s="100" t="s">
        <v>97</v>
      </c>
      <c r="C52" s="107">
        <f>SUM(C46:C51)</f>
        <v>0</v>
      </c>
      <c r="D52" s="107">
        <f>SUM(D46:D51)</f>
        <v>0</v>
      </c>
    </row>
    <row r="53" spans="1:7" x14ac:dyDescent="0.2">
      <c r="A53" s="99" t="s">
        <v>98</v>
      </c>
      <c r="B53" s="100" t="s">
        <v>99</v>
      </c>
      <c r="C53" s="107">
        <f>+C45+C52</f>
        <v>0</v>
      </c>
      <c r="D53" s="107">
        <f>+D45+D52</f>
        <v>0</v>
      </c>
    </row>
    <row r="54" spans="1:7" x14ac:dyDescent="0.2">
      <c r="A54" s="102" t="s">
        <v>100</v>
      </c>
      <c r="B54" s="110" t="s">
        <v>101</v>
      </c>
      <c r="C54" s="111"/>
      <c r="D54" s="111"/>
    </row>
    <row r="55" spans="1:7" x14ac:dyDescent="0.2">
      <c r="A55" s="112" t="s">
        <v>102</v>
      </c>
      <c r="B55" s="113" t="s">
        <v>103</v>
      </c>
      <c r="C55" s="114">
        <f>C56+C57+C58</f>
        <v>0</v>
      </c>
      <c r="D55" s="114">
        <f>D56+D57+D58</f>
        <v>0</v>
      </c>
    </row>
    <row r="56" spans="1:7" x14ac:dyDescent="0.2">
      <c r="A56" s="102" t="s">
        <v>104</v>
      </c>
      <c r="B56" s="103" t="s">
        <v>105</v>
      </c>
      <c r="C56" s="104"/>
      <c r="D56" s="104"/>
    </row>
    <row r="57" spans="1:7" x14ac:dyDescent="0.2">
      <c r="A57" s="102" t="s">
        <v>106</v>
      </c>
      <c r="B57" s="103" t="s">
        <v>107</v>
      </c>
      <c r="C57" s="50"/>
      <c r="D57" s="50"/>
    </row>
    <row r="58" spans="1:7" x14ac:dyDescent="0.2">
      <c r="A58" s="102" t="s">
        <v>108</v>
      </c>
      <c r="B58" s="103" t="s">
        <v>109</v>
      </c>
      <c r="C58" s="104"/>
      <c r="D58" s="104"/>
    </row>
    <row r="59" spans="1:7" x14ac:dyDescent="0.2">
      <c r="A59" s="102" t="s">
        <v>110</v>
      </c>
      <c r="B59" s="103" t="s">
        <v>111</v>
      </c>
      <c r="C59" s="50"/>
      <c r="D59" s="50"/>
    </row>
    <row r="60" spans="1:7" x14ac:dyDescent="0.2">
      <c r="A60" s="102" t="s">
        <v>112</v>
      </c>
      <c r="B60" s="103" t="s">
        <v>113</v>
      </c>
      <c r="C60" s="50"/>
      <c r="D60" s="50"/>
    </row>
    <row r="61" spans="1:7" x14ac:dyDescent="0.2">
      <c r="A61" s="102" t="s">
        <v>114</v>
      </c>
      <c r="B61" s="103" t="s">
        <v>115</v>
      </c>
      <c r="C61" s="50"/>
      <c r="D61" s="50"/>
    </row>
    <row r="62" spans="1:7" x14ac:dyDescent="0.2">
      <c r="A62" s="102" t="s">
        <v>116</v>
      </c>
      <c r="B62" s="103" t="s">
        <v>117</v>
      </c>
      <c r="C62" s="50"/>
      <c r="D62" s="50"/>
    </row>
    <row r="63" spans="1:7" x14ac:dyDescent="0.2">
      <c r="A63" s="102" t="s">
        <v>118</v>
      </c>
      <c r="B63" s="103" t="s">
        <v>119</v>
      </c>
      <c r="C63" s="50"/>
      <c r="D63" s="50"/>
    </row>
    <row r="64" spans="1:7" ht="38.25" x14ac:dyDescent="0.2">
      <c r="A64" s="102" t="s">
        <v>120</v>
      </c>
      <c r="B64" s="103" t="s">
        <v>121</v>
      </c>
      <c r="C64" s="50"/>
      <c r="D64" s="50"/>
      <c r="E64" s="115">
        <f>(D64-C64)</f>
        <v>0</v>
      </c>
      <c r="F64" s="105">
        <f>D64-'CT4'!I20</f>
        <v>0</v>
      </c>
      <c r="G64" s="106" t="s">
        <v>665</v>
      </c>
    </row>
    <row r="65" spans="1:7" ht="25.5" x14ac:dyDescent="0.2">
      <c r="A65" s="102" t="s">
        <v>122</v>
      </c>
      <c r="B65" s="103"/>
      <c r="C65" s="104"/>
      <c r="D65" s="104"/>
      <c r="G65" s="106" t="s">
        <v>667</v>
      </c>
    </row>
    <row r="66" spans="1:7" x14ac:dyDescent="0.2">
      <c r="A66" s="99" t="s">
        <v>123</v>
      </c>
      <c r="B66" s="100" t="s">
        <v>124</v>
      </c>
      <c r="C66" s="107">
        <f>C55+C59+C60+C61+C62+C63+C64</f>
        <v>0</v>
      </c>
      <c r="D66" s="107">
        <f>D55+D59+D60+D61+D62+D63+D64</f>
        <v>0</v>
      </c>
    </row>
    <row r="67" spans="1:7" x14ac:dyDescent="0.2">
      <c r="A67" s="99" t="s">
        <v>125</v>
      </c>
      <c r="B67" s="100" t="s">
        <v>126</v>
      </c>
      <c r="C67" s="107">
        <f>C53+C66</f>
        <v>0</v>
      </c>
      <c r="D67" s="107">
        <f>D53+D66</f>
        <v>0</v>
      </c>
    </row>
    <row r="68" spans="1:7" x14ac:dyDescent="0.2">
      <c r="D68" s="105">
        <f>D67-D29</f>
        <v>0</v>
      </c>
      <c r="G68" s="98" t="s">
        <v>668</v>
      </c>
    </row>
    <row r="69" spans="1:7" x14ac:dyDescent="0.2">
      <c r="B69" s="90" t="str">
        <f>+[1]RCA!B31</f>
        <v>Тайланг үнэн зөв гаргасан:</v>
      </c>
    </row>
    <row r="70" spans="1:7" x14ac:dyDescent="0.2">
      <c r="B70" s="90" t="str">
        <f>+[1]RCA!B32</f>
        <v>Гүйцэтгэх захирал</v>
      </c>
      <c r="C70" s="238" t="s">
        <v>127</v>
      </c>
      <c r="D70" s="238"/>
    </row>
    <row r="71" spans="1:7" x14ac:dyDescent="0.2">
      <c r="B71" s="90" t="s">
        <v>128</v>
      </c>
      <c r="C71" s="238" t="s">
        <v>127</v>
      </c>
      <c r="D71" s="238"/>
    </row>
  </sheetData>
  <sheetProtection password="DBC4" sheet="1" objects="1" scenarios="1"/>
  <mergeCells count="4">
    <mergeCell ref="A1:D1"/>
    <mergeCell ref="A2:D2"/>
    <mergeCell ref="C70:D70"/>
    <mergeCell ref="C71:D7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workbookViewId="0">
      <selection activeCell="A2" sqref="A2:C2"/>
    </sheetView>
  </sheetViews>
  <sheetFormatPr defaultRowHeight="12.75" x14ac:dyDescent="0.2"/>
  <cols>
    <col min="1" max="1" width="5.7109375" style="135" customWidth="1"/>
    <col min="2" max="2" width="51.5703125" style="90" customWidth="1"/>
    <col min="3" max="3" width="20.7109375" style="90" customWidth="1"/>
    <col min="4" max="4" width="18.7109375" style="90" customWidth="1"/>
    <col min="5" max="16384" width="9.140625" style="90"/>
  </cols>
  <sheetData>
    <row r="1" spans="1:4" x14ac:dyDescent="0.2">
      <c r="A1" s="147" t="s">
        <v>129</v>
      </c>
      <c r="B1" s="147"/>
      <c r="C1" s="147"/>
    </row>
    <row r="2" spans="1:4" x14ac:dyDescent="0.2">
      <c r="A2" s="148" t="str">
        <f>'CT1'!A2:D2</f>
        <v>ЗУУЧЛАЛЫН БАЙГУУЛЛАГЫН НЭР</v>
      </c>
      <c r="B2" s="148"/>
      <c r="C2" s="148"/>
      <c r="D2" s="98"/>
    </row>
    <row r="3" spans="1:4" x14ac:dyDescent="0.2">
      <c r="A3" s="89"/>
      <c r="B3" s="89"/>
      <c r="C3" s="125" t="str">
        <f>+[1]BS!D3</f>
        <v>/мянган төгрөг/</v>
      </c>
    </row>
    <row r="4" spans="1:4" x14ac:dyDescent="0.2">
      <c r="A4" s="126" t="s">
        <v>2</v>
      </c>
      <c r="B4" s="126" t="s">
        <v>3</v>
      </c>
      <c r="C4" s="127" t="str">
        <f>'CT1'!D4</f>
        <v>...-р сарын ...</v>
      </c>
    </row>
    <row r="5" spans="1:4" x14ac:dyDescent="0.2">
      <c r="A5" s="126">
        <v>1</v>
      </c>
      <c r="B5" s="128" t="s">
        <v>130</v>
      </c>
      <c r="C5" s="51"/>
    </row>
    <row r="6" spans="1:4" x14ac:dyDescent="0.2">
      <c r="A6" s="126">
        <v>2</v>
      </c>
      <c r="B6" s="128" t="s">
        <v>131</v>
      </c>
      <c r="C6" s="51"/>
    </row>
    <row r="7" spans="1:4" x14ac:dyDescent="0.2">
      <c r="A7" s="129">
        <v>3</v>
      </c>
      <c r="B7" s="130" t="s">
        <v>132</v>
      </c>
      <c r="C7" s="131">
        <f>C5-C6</f>
        <v>0</v>
      </c>
    </row>
    <row r="8" spans="1:4" x14ac:dyDescent="0.2">
      <c r="A8" s="126">
        <v>4</v>
      </c>
      <c r="B8" s="128" t="s">
        <v>133</v>
      </c>
      <c r="C8" s="52"/>
    </row>
    <row r="9" spans="1:4" x14ac:dyDescent="0.2">
      <c r="A9" s="126">
        <v>5</v>
      </c>
      <c r="B9" s="128" t="s">
        <v>134</v>
      </c>
      <c r="C9" s="52"/>
    </row>
    <row r="10" spans="1:4" x14ac:dyDescent="0.2">
      <c r="A10" s="126">
        <v>6</v>
      </c>
      <c r="B10" s="128" t="s">
        <v>135</v>
      </c>
      <c r="C10" s="52"/>
    </row>
    <row r="11" spans="1:4" x14ac:dyDescent="0.2">
      <c r="A11" s="126">
        <v>7</v>
      </c>
      <c r="B11" s="128" t="s">
        <v>136</v>
      </c>
      <c r="C11" s="53"/>
    </row>
    <row r="12" spans="1:4" x14ac:dyDescent="0.2">
      <c r="A12" s="126">
        <v>8</v>
      </c>
      <c r="B12" s="128" t="s">
        <v>137</v>
      </c>
      <c r="C12" s="53"/>
    </row>
    <row r="13" spans="1:4" x14ac:dyDescent="0.2">
      <c r="A13" s="126">
        <v>9</v>
      </c>
      <c r="B13" s="128" t="s">
        <v>138</v>
      </c>
      <c r="C13" s="53"/>
    </row>
    <row r="14" spans="1:4" x14ac:dyDescent="0.2">
      <c r="A14" s="126">
        <v>10</v>
      </c>
      <c r="B14" s="128" t="s">
        <v>139</v>
      </c>
      <c r="C14" s="53"/>
    </row>
    <row r="15" spans="1:4" x14ac:dyDescent="0.2">
      <c r="A15" s="126">
        <v>11</v>
      </c>
      <c r="B15" s="128" t="s">
        <v>140</v>
      </c>
      <c r="C15" s="53"/>
    </row>
    <row r="16" spans="1:4" x14ac:dyDescent="0.2">
      <c r="A16" s="126">
        <v>12</v>
      </c>
      <c r="B16" s="128" t="s">
        <v>141</v>
      </c>
      <c r="C16" s="53"/>
    </row>
    <row r="17" spans="1:3" x14ac:dyDescent="0.2">
      <c r="A17" s="126">
        <v>13</v>
      </c>
      <c r="B17" s="128" t="s">
        <v>142</v>
      </c>
      <c r="C17" s="51"/>
    </row>
    <row r="18" spans="1:3" x14ac:dyDescent="0.2">
      <c r="A18" s="126">
        <v>14</v>
      </c>
      <c r="B18" s="128" t="s">
        <v>143</v>
      </c>
      <c r="C18" s="53"/>
    </row>
    <row r="19" spans="1:3" x14ac:dyDescent="0.2">
      <c r="A19" s="126">
        <v>15</v>
      </c>
      <c r="B19" s="128" t="s">
        <v>144</v>
      </c>
      <c r="C19" s="53"/>
    </row>
    <row r="20" spans="1:3" x14ac:dyDescent="0.2">
      <c r="A20" s="126">
        <v>16</v>
      </c>
      <c r="B20" s="128" t="s">
        <v>145</v>
      </c>
      <c r="C20" s="53"/>
    </row>
    <row r="21" spans="1:3" x14ac:dyDescent="0.2">
      <c r="A21" s="126">
        <v>17</v>
      </c>
      <c r="B21" s="128" t="s">
        <v>146</v>
      </c>
      <c r="C21" s="53"/>
    </row>
    <row r="22" spans="1:3" x14ac:dyDescent="0.2">
      <c r="A22" s="129">
        <v>18</v>
      </c>
      <c r="B22" s="130" t="s">
        <v>147</v>
      </c>
      <c r="C22" s="131">
        <f>C7+C8+C9+C10+C11+C12-C13-C14-C15-C16+C17+C18+C19+C20+C21</f>
        <v>0</v>
      </c>
    </row>
    <row r="23" spans="1:3" x14ac:dyDescent="0.2">
      <c r="A23" s="126">
        <v>19</v>
      </c>
      <c r="B23" s="132" t="s">
        <v>148</v>
      </c>
      <c r="C23" s="53"/>
    </row>
    <row r="24" spans="1:3" x14ac:dyDescent="0.2">
      <c r="A24" s="129">
        <v>20</v>
      </c>
      <c r="B24" s="130" t="s">
        <v>149</v>
      </c>
      <c r="C24" s="131">
        <f>C22-C23</f>
        <v>0</v>
      </c>
    </row>
    <row r="25" spans="1:3" ht="25.5" x14ac:dyDescent="0.2">
      <c r="A25" s="126">
        <v>21</v>
      </c>
      <c r="B25" s="133" t="s">
        <v>150</v>
      </c>
      <c r="C25" s="54"/>
    </row>
    <row r="26" spans="1:3" x14ac:dyDescent="0.2">
      <c r="A26" s="129">
        <v>22</v>
      </c>
      <c r="B26" s="130" t="s">
        <v>151</v>
      </c>
      <c r="C26" s="131">
        <f>C24-C25</f>
        <v>0</v>
      </c>
    </row>
    <row r="27" spans="1:3" x14ac:dyDescent="0.2">
      <c r="A27" s="126">
        <v>23</v>
      </c>
      <c r="B27" s="128" t="s">
        <v>152</v>
      </c>
      <c r="C27" s="52"/>
    </row>
    <row r="28" spans="1:3" x14ac:dyDescent="0.2">
      <c r="A28" s="126"/>
      <c r="B28" s="128" t="s">
        <v>153</v>
      </c>
      <c r="C28" s="52"/>
    </row>
    <row r="29" spans="1:3" x14ac:dyDescent="0.2">
      <c r="A29" s="126"/>
      <c r="B29" s="128" t="s">
        <v>154</v>
      </c>
      <c r="C29" s="54"/>
    </row>
    <row r="30" spans="1:3" x14ac:dyDescent="0.2">
      <c r="A30" s="126"/>
      <c r="B30" s="128" t="s">
        <v>155</v>
      </c>
      <c r="C30" s="54"/>
    </row>
    <row r="31" spans="1:3" x14ac:dyDescent="0.2">
      <c r="A31" s="126">
        <v>24</v>
      </c>
      <c r="B31" s="133" t="s">
        <v>156</v>
      </c>
      <c r="C31" s="52"/>
    </row>
    <row r="32" spans="1:3" x14ac:dyDescent="0.2">
      <c r="A32" s="129">
        <v>25</v>
      </c>
      <c r="B32" s="130" t="s">
        <v>157</v>
      </c>
      <c r="C32" s="134">
        <v>0</v>
      </c>
    </row>
    <row r="33" spans="1:3" x14ac:dyDescent="0.2">
      <c r="A33" s="90"/>
    </row>
    <row r="34" spans="1:3" x14ac:dyDescent="0.2">
      <c r="B34" s="90" t="str">
        <f>+[1]BS!B69</f>
        <v>Тайланг үнэн зөв гаргасан:</v>
      </c>
    </row>
    <row r="35" spans="1:3" x14ac:dyDescent="0.2">
      <c r="B35" s="59" t="str">
        <f>+[1]BS!B70</f>
        <v>Гүйцэтгэх захирал</v>
      </c>
      <c r="C35" s="88" t="str">
        <f>+'CT1'!C70:D70</f>
        <v>/НЭР/</v>
      </c>
    </row>
    <row r="36" spans="1:3" x14ac:dyDescent="0.2">
      <c r="B36" s="59" t="str">
        <f>+[1]BS!B71</f>
        <v xml:space="preserve">Нягтлан бодогч </v>
      </c>
      <c r="C36" s="88" t="str">
        <f>+'CT1'!C71:D71</f>
        <v>/НЭР/</v>
      </c>
    </row>
  </sheetData>
  <sheetProtection password="DBC4" sheet="1" objects="1" scenarios="1"/>
  <mergeCells count="2">
    <mergeCell ref="A1:C1"/>
    <mergeCell ref="A2: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1"/>
  <sheetViews>
    <sheetView workbookViewId="0">
      <selection activeCell="G63" sqref="G63"/>
    </sheetView>
  </sheetViews>
  <sheetFormatPr defaultRowHeight="12.75" x14ac:dyDescent="0.2"/>
  <cols>
    <col min="1" max="1" width="5.7109375" style="135" bestFit="1" customWidth="1"/>
    <col min="2" max="2" width="46" style="90" customWidth="1"/>
    <col min="3" max="3" width="27" style="90" customWidth="1"/>
    <col min="4" max="4" width="27.140625" style="90" customWidth="1"/>
    <col min="5" max="16384" width="9.140625" style="90"/>
  </cols>
  <sheetData>
    <row r="1" spans="1:4" x14ac:dyDescent="0.2">
      <c r="A1" s="147" t="s">
        <v>158</v>
      </c>
      <c r="B1" s="147"/>
      <c r="C1" s="147"/>
      <c r="D1" s="147"/>
    </row>
    <row r="2" spans="1:4" ht="15" customHeight="1" x14ac:dyDescent="0.2">
      <c r="A2" s="149" t="str">
        <f>+'CT1'!A2:D2</f>
        <v>ЗУУЧЛАЛЫН БАЙГУУЛЛАГЫН НЭР</v>
      </c>
      <c r="B2" s="149"/>
      <c r="C2" s="149"/>
      <c r="D2" s="149"/>
    </row>
    <row r="3" spans="1:4" x14ac:dyDescent="0.2">
      <c r="A3" s="136" t="s">
        <v>2</v>
      </c>
      <c r="B3" s="136" t="s">
        <v>3</v>
      </c>
      <c r="C3" s="136" t="str">
        <f>'CT1'!C4</f>
        <v xml:space="preserve">...-р сарын ... </v>
      </c>
      <c r="D3" s="136" t="str">
        <f>'CT1'!D4</f>
        <v>...-р сарын ...</v>
      </c>
    </row>
    <row r="4" spans="1:4" ht="25.5" x14ac:dyDescent="0.2">
      <c r="A4" s="102" t="s">
        <v>6</v>
      </c>
      <c r="B4" s="109" t="s">
        <v>159</v>
      </c>
      <c r="C4" s="50"/>
      <c r="D4" s="50"/>
    </row>
    <row r="5" spans="1:4" x14ac:dyDescent="0.2">
      <c r="A5" s="108" t="s">
        <v>8</v>
      </c>
      <c r="B5" s="100" t="s">
        <v>160</v>
      </c>
      <c r="C5" s="101">
        <f>SUM(C6:C11)</f>
        <v>0</v>
      </c>
      <c r="D5" s="101">
        <f>SUM(D6:D11)</f>
        <v>0</v>
      </c>
    </row>
    <row r="6" spans="1:4" x14ac:dyDescent="0.2">
      <c r="A6" s="102" t="s">
        <v>10</v>
      </c>
      <c r="B6" s="103" t="s">
        <v>161</v>
      </c>
      <c r="C6" s="50"/>
      <c r="D6" s="50"/>
    </row>
    <row r="7" spans="1:4" x14ac:dyDescent="0.2">
      <c r="A7" s="102" t="s">
        <v>12</v>
      </c>
      <c r="B7" s="103" t="s">
        <v>162</v>
      </c>
      <c r="C7" s="50"/>
      <c r="D7" s="50"/>
    </row>
    <row r="8" spans="1:4" x14ac:dyDescent="0.2">
      <c r="A8" s="102" t="s">
        <v>14</v>
      </c>
      <c r="B8" s="103" t="s">
        <v>163</v>
      </c>
      <c r="C8" s="50"/>
      <c r="D8" s="50"/>
    </row>
    <row r="9" spans="1:4" x14ac:dyDescent="0.2">
      <c r="A9" s="102" t="s">
        <v>16</v>
      </c>
      <c r="B9" s="103" t="s">
        <v>164</v>
      </c>
      <c r="C9" s="50"/>
      <c r="D9" s="50"/>
    </row>
    <row r="10" spans="1:4" x14ac:dyDescent="0.2">
      <c r="A10" s="102" t="s">
        <v>18</v>
      </c>
      <c r="B10" s="103" t="s">
        <v>165</v>
      </c>
      <c r="C10" s="50"/>
      <c r="D10" s="50"/>
    </row>
    <row r="11" spans="1:4" x14ac:dyDescent="0.2">
      <c r="A11" s="102" t="s">
        <v>20</v>
      </c>
      <c r="B11" s="103" t="s">
        <v>166</v>
      </c>
      <c r="C11" s="50"/>
      <c r="D11" s="50"/>
    </row>
    <row r="12" spans="1:4" x14ac:dyDescent="0.2">
      <c r="A12" s="108" t="s">
        <v>31</v>
      </c>
      <c r="B12" s="100" t="s">
        <v>167</v>
      </c>
      <c r="C12" s="101">
        <f>SUM(C13:C21)</f>
        <v>0</v>
      </c>
      <c r="D12" s="101">
        <f>SUM(D13:D21)</f>
        <v>0</v>
      </c>
    </row>
    <row r="13" spans="1:4" x14ac:dyDescent="0.2">
      <c r="A13" s="102" t="s">
        <v>33</v>
      </c>
      <c r="B13" s="103" t="s">
        <v>168</v>
      </c>
      <c r="C13" s="50"/>
      <c r="D13" s="50"/>
    </row>
    <row r="14" spans="1:4" x14ac:dyDescent="0.2">
      <c r="A14" s="102" t="s">
        <v>35</v>
      </c>
      <c r="B14" s="103" t="s">
        <v>169</v>
      </c>
      <c r="C14" s="50"/>
      <c r="D14" s="50"/>
    </row>
    <row r="15" spans="1:4" x14ac:dyDescent="0.2">
      <c r="A15" s="102" t="s">
        <v>37</v>
      </c>
      <c r="B15" s="103" t="s">
        <v>170</v>
      </c>
      <c r="C15" s="50"/>
      <c r="D15" s="50"/>
    </row>
    <row r="16" spans="1:4" x14ac:dyDescent="0.2">
      <c r="A16" s="102" t="s">
        <v>39</v>
      </c>
      <c r="B16" s="103" t="s">
        <v>171</v>
      </c>
      <c r="C16" s="50"/>
      <c r="D16" s="50"/>
    </row>
    <row r="17" spans="1:4" ht="25.5" x14ac:dyDescent="0.2">
      <c r="A17" s="102" t="s">
        <v>41</v>
      </c>
      <c r="B17" s="103" t="s">
        <v>172</v>
      </c>
      <c r="C17" s="50"/>
      <c r="D17" s="50"/>
    </row>
    <row r="18" spans="1:4" x14ac:dyDescent="0.2">
      <c r="A18" s="102" t="s">
        <v>43</v>
      </c>
      <c r="B18" s="103" t="s">
        <v>173</v>
      </c>
      <c r="C18" s="50"/>
      <c r="D18" s="50"/>
    </row>
    <row r="19" spans="1:4" x14ac:dyDescent="0.2">
      <c r="A19" s="102" t="s">
        <v>45</v>
      </c>
      <c r="B19" s="103" t="s">
        <v>174</v>
      </c>
      <c r="C19" s="50"/>
      <c r="D19" s="50"/>
    </row>
    <row r="20" spans="1:4" x14ac:dyDescent="0.2">
      <c r="A20" s="102" t="s">
        <v>47</v>
      </c>
      <c r="B20" s="103" t="s">
        <v>175</v>
      </c>
      <c r="C20" s="50"/>
      <c r="D20" s="50"/>
    </row>
    <row r="21" spans="1:4" x14ac:dyDescent="0.2">
      <c r="A21" s="102" t="s">
        <v>49</v>
      </c>
      <c r="B21" s="103" t="s">
        <v>176</v>
      </c>
      <c r="C21" s="50"/>
      <c r="D21" s="50"/>
    </row>
    <row r="22" spans="1:4" ht="25.5" x14ac:dyDescent="0.2">
      <c r="A22" s="108" t="s">
        <v>52</v>
      </c>
      <c r="B22" s="100" t="s">
        <v>177</v>
      </c>
      <c r="C22" s="101">
        <f>C5-C12</f>
        <v>0</v>
      </c>
      <c r="D22" s="101">
        <f>D5-D12</f>
        <v>0</v>
      </c>
    </row>
    <row r="23" spans="1:4" ht="25.5" x14ac:dyDescent="0.2">
      <c r="A23" s="102" t="s">
        <v>54</v>
      </c>
      <c r="B23" s="109" t="s">
        <v>178</v>
      </c>
      <c r="C23" s="104"/>
      <c r="D23" s="104"/>
    </row>
    <row r="24" spans="1:4" x14ac:dyDescent="0.2">
      <c r="A24" s="102" t="s">
        <v>56</v>
      </c>
      <c r="B24" s="109" t="s">
        <v>160</v>
      </c>
      <c r="C24" s="50"/>
      <c r="D24" s="50"/>
    </row>
    <row r="25" spans="1:4" x14ac:dyDescent="0.2">
      <c r="A25" s="102" t="s">
        <v>58</v>
      </c>
      <c r="B25" s="103" t="s">
        <v>179</v>
      </c>
      <c r="C25" s="50"/>
      <c r="D25" s="50"/>
    </row>
    <row r="26" spans="1:4" x14ac:dyDescent="0.2">
      <c r="A26" s="102" t="s">
        <v>85</v>
      </c>
      <c r="B26" s="103" t="s">
        <v>180</v>
      </c>
      <c r="C26" s="50"/>
      <c r="D26" s="50"/>
    </row>
    <row r="27" spans="1:4" x14ac:dyDescent="0.2">
      <c r="A27" s="102" t="s">
        <v>181</v>
      </c>
      <c r="B27" s="103" t="s">
        <v>182</v>
      </c>
      <c r="C27" s="50"/>
      <c r="D27" s="50"/>
    </row>
    <row r="28" spans="1:4" x14ac:dyDescent="0.2">
      <c r="A28" s="102" t="s">
        <v>183</v>
      </c>
      <c r="B28" s="103" t="s">
        <v>184</v>
      </c>
      <c r="C28" s="50"/>
      <c r="D28" s="50"/>
    </row>
    <row r="29" spans="1:4" ht="25.5" x14ac:dyDescent="0.2">
      <c r="A29" s="102" t="s">
        <v>185</v>
      </c>
      <c r="B29" s="103" t="s">
        <v>186</v>
      </c>
      <c r="C29" s="50"/>
      <c r="D29" s="50"/>
    </row>
    <row r="30" spans="1:4" x14ac:dyDescent="0.2">
      <c r="A30" s="102" t="s">
        <v>187</v>
      </c>
      <c r="B30" s="103" t="s">
        <v>188</v>
      </c>
      <c r="C30" s="50"/>
      <c r="D30" s="50"/>
    </row>
    <row r="31" spans="1:4" x14ac:dyDescent="0.2">
      <c r="A31" s="102" t="s">
        <v>189</v>
      </c>
      <c r="B31" s="103" t="s">
        <v>190</v>
      </c>
      <c r="C31" s="50"/>
      <c r="D31" s="50"/>
    </row>
    <row r="32" spans="1:4" x14ac:dyDescent="0.2">
      <c r="A32" s="102" t="s">
        <v>191</v>
      </c>
      <c r="B32" s="103"/>
      <c r="C32" s="104"/>
      <c r="D32" s="104"/>
    </row>
    <row r="33" spans="1:4" x14ac:dyDescent="0.2">
      <c r="A33" s="108" t="s">
        <v>192</v>
      </c>
      <c r="B33" s="100" t="s">
        <v>167</v>
      </c>
      <c r="C33" s="101">
        <f>SUM(C34:C39)</f>
        <v>0</v>
      </c>
      <c r="D33" s="101">
        <f>SUM(D34:D39)</f>
        <v>0</v>
      </c>
    </row>
    <row r="34" spans="1:4" x14ac:dyDescent="0.2">
      <c r="A34" s="102" t="s">
        <v>193</v>
      </c>
      <c r="B34" s="103" t="s">
        <v>194</v>
      </c>
      <c r="C34" s="50"/>
      <c r="D34" s="50"/>
    </row>
    <row r="35" spans="1:4" x14ac:dyDescent="0.2">
      <c r="A35" s="102" t="s">
        <v>195</v>
      </c>
      <c r="B35" s="103" t="s">
        <v>196</v>
      </c>
      <c r="C35" s="50"/>
      <c r="D35" s="50"/>
    </row>
    <row r="36" spans="1:4" x14ac:dyDescent="0.2">
      <c r="A36" s="102" t="s">
        <v>197</v>
      </c>
      <c r="B36" s="103" t="s">
        <v>198</v>
      </c>
      <c r="C36" s="50"/>
      <c r="D36" s="50"/>
    </row>
    <row r="37" spans="1:4" x14ac:dyDescent="0.2">
      <c r="A37" s="102" t="s">
        <v>199</v>
      </c>
      <c r="B37" s="103" t="s">
        <v>200</v>
      </c>
      <c r="C37" s="50"/>
      <c r="D37" s="50"/>
    </row>
    <row r="38" spans="1:4" x14ac:dyDescent="0.2">
      <c r="A38" s="102" t="s">
        <v>201</v>
      </c>
      <c r="B38" s="103" t="s">
        <v>202</v>
      </c>
      <c r="C38" s="50"/>
      <c r="D38" s="50"/>
    </row>
    <row r="39" spans="1:4" x14ac:dyDescent="0.2">
      <c r="A39" s="102" t="s">
        <v>203</v>
      </c>
      <c r="B39" s="103"/>
      <c r="C39" s="104"/>
      <c r="D39" s="104"/>
    </row>
    <row r="40" spans="1:4" ht="25.5" x14ac:dyDescent="0.2">
      <c r="A40" s="108" t="s">
        <v>102</v>
      </c>
      <c r="B40" s="100" t="s">
        <v>204</v>
      </c>
      <c r="C40" s="101">
        <f>C24-C33</f>
        <v>0</v>
      </c>
      <c r="D40" s="101">
        <f>D24-D33</f>
        <v>0</v>
      </c>
    </row>
    <row r="41" spans="1:4" ht="25.5" x14ac:dyDescent="0.2">
      <c r="A41" s="102" t="s">
        <v>205</v>
      </c>
      <c r="B41" s="109" t="s">
        <v>206</v>
      </c>
      <c r="C41" s="50"/>
      <c r="D41" s="50"/>
    </row>
    <row r="42" spans="1:4" x14ac:dyDescent="0.2">
      <c r="A42" s="102" t="s">
        <v>207</v>
      </c>
      <c r="B42" s="109" t="s">
        <v>160</v>
      </c>
      <c r="C42" s="50"/>
      <c r="D42" s="50"/>
    </row>
    <row r="43" spans="1:4" x14ac:dyDescent="0.2">
      <c r="A43" s="102" t="s">
        <v>208</v>
      </c>
      <c r="B43" s="103" t="s">
        <v>209</v>
      </c>
      <c r="C43" s="50"/>
      <c r="D43" s="50"/>
    </row>
    <row r="44" spans="1:4" ht="25.5" x14ac:dyDescent="0.2">
      <c r="A44" s="102" t="s">
        <v>210</v>
      </c>
      <c r="B44" s="103" t="s">
        <v>211</v>
      </c>
      <c r="C44" s="50"/>
      <c r="D44" s="50"/>
    </row>
    <row r="45" spans="1:4" x14ac:dyDescent="0.2">
      <c r="A45" s="102" t="s">
        <v>212</v>
      </c>
      <c r="B45" s="103" t="s">
        <v>213</v>
      </c>
      <c r="C45" s="50"/>
      <c r="D45" s="50"/>
    </row>
    <row r="46" spans="1:4" x14ac:dyDescent="0.2">
      <c r="A46" s="102" t="s">
        <v>214</v>
      </c>
      <c r="B46" s="103"/>
      <c r="C46" s="50"/>
      <c r="D46" s="50"/>
    </row>
    <row r="47" spans="1:4" x14ac:dyDescent="0.2">
      <c r="A47" s="102" t="s">
        <v>215</v>
      </c>
      <c r="B47" s="109" t="s">
        <v>167</v>
      </c>
      <c r="C47" s="50"/>
      <c r="D47" s="50"/>
    </row>
    <row r="48" spans="1:4" x14ac:dyDescent="0.2">
      <c r="A48" s="102" t="s">
        <v>216</v>
      </c>
      <c r="B48" s="103" t="s">
        <v>217</v>
      </c>
      <c r="C48" s="50"/>
      <c r="D48" s="50"/>
    </row>
    <row r="49" spans="1:4" x14ac:dyDescent="0.2">
      <c r="A49" s="102" t="s">
        <v>218</v>
      </c>
      <c r="B49" s="103" t="s">
        <v>219</v>
      </c>
      <c r="C49" s="50"/>
      <c r="D49" s="50"/>
    </row>
    <row r="50" spans="1:4" x14ac:dyDescent="0.2">
      <c r="A50" s="102" t="s">
        <v>220</v>
      </c>
      <c r="B50" s="103" t="s">
        <v>221</v>
      </c>
      <c r="C50" s="50"/>
      <c r="D50" s="50"/>
    </row>
    <row r="51" spans="1:4" x14ac:dyDescent="0.2">
      <c r="A51" s="102" t="s">
        <v>222</v>
      </c>
      <c r="B51" s="103" t="s">
        <v>223</v>
      </c>
      <c r="C51" s="50"/>
      <c r="D51" s="50"/>
    </row>
    <row r="52" spans="1:4" x14ac:dyDescent="0.2">
      <c r="A52" s="102" t="s">
        <v>224</v>
      </c>
      <c r="B52" s="103"/>
      <c r="C52" s="104"/>
      <c r="D52" s="104"/>
    </row>
    <row r="53" spans="1:4" ht="25.5" x14ac:dyDescent="0.2">
      <c r="A53" s="108" t="s">
        <v>225</v>
      </c>
      <c r="B53" s="100" t="s">
        <v>226</v>
      </c>
      <c r="C53" s="101">
        <f>C42-C47</f>
        <v>0</v>
      </c>
      <c r="D53" s="101">
        <f>D42-D47</f>
        <v>0</v>
      </c>
    </row>
    <row r="54" spans="1:4" x14ac:dyDescent="0.2">
      <c r="A54" s="102" t="s">
        <v>227</v>
      </c>
      <c r="B54" s="103" t="s">
        <v>228</v>
      </c>
      <c r="C54" s="50"/>
      <c r="D54" s="50"/>
    </row>
    <row r="55" spans="1:4" x14ac:dyDescent="0.2">
      <c r="A55" s="102" t="s">
        <v>229</v>
      </c>
      <c r="B55" s="109" t="s">
        <v>230</v>
      </c>
      <c r="C55" s="104">
        <f>C22+C40+C53</f>
        <v>0</v>
      </c>
      <c r="D55" s="104">
        <f>D22+D40+D53</f>
        <v>0</v>
      </c>
    </row>
    <row r="56" spans="1:4" ht="25.5" x14ac:dyDescent="0.2">
      <c r="A56" s="102" t="s">
        <v>231</v>
      </c>
      <c r="B56" s="109" t="s">
        <v>232</v>
      </c>
      <c r="C56" s="104">
        <f>+[1]BS!C7</f>
        <v>0</v>
      </c>
      <c r="D56" s="104">
        <f>D23+D41+D54</f>
        <v>0</v>
      </c>
    </row>
    <row r="57" spans="1:4" ht="25.5" x14ac:dyDescent="0.2">
      <c r="A57" s="102" t="s">
        <v>233</v>
      </c>
      <c r="B57" s="109" t="s">
        <v>234</v>
      </c>
      <c r="C57" s="104">
        <f>+[1]BS!C7</f>
        <v>0</v>
      </c>
      <c r="D57" s="104">
        <f>D24+D42+D55</f>
        <v>0</v>
      </c>
    </row>
    <row r="59" spans="1:4" x14ac:dyDescent="0.2">
      <c r="B59" s="90" t="str">
        <f>+[1]IS!B34</f>
        <v>Тайланг үнэн зөв гаргасан:</v>
      </c>
    </row>
    <row r="60" spans="1:4" x14ac:dyDescent="0.2">
      <c r="B60" s="59" t="str">
        <f>+[1]IS!B35</f>
        <v>Гүйцэтгэх захирал</v>
      </c>
      <c r="C60" s="150" t="str">
        <f>+'CT1'!C70:D70</f>
        <v>/НЭР/</v>
      </c>
      <c r="D60" s="150"/>
    </row>
    <row r="61" spans="1:4" x14ac:dyDescent="0.2">
      <c r="B61" s="59" t="str">
        <f>+[1]IS!B36</f>
        <v xml:space="preserve">Нягтлан бодогч </v>
      </c>
      <c r="C61" s="150" t="str">
        <f>+'CT1'!C71:D71</f>
        <v>/НЭР/</v>
      </c>
      <c r="D61" s="150"/>
    </row>
  </sheetData>
  <sheetProtection password="DBC4" sheet="1" objects="1" scenarios="1"/>
  <mergeCells count="4">
    <mergeCell ref="A1:D1"/>
    <mergeCell ref="A2:D2"/>
    <mergeCell ref="C60:D60"/>
    <mergeCell ref="C61:D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workbookViewId="0">
      <selection activeCell="N12" sqref="N12"/>
    </sheetView>
  </sheetViews>
  <sheetFormatPr defaultRowHeight="15" x14ac:dyDescent="0.25"/>
  <cols>
    <col min="1" max="1" width="5.7109375" style="137" customWidth="1"/>
    <col min="2" max="2" width="30.28515625" style="120" customWidth="1"/>
    <col min="3" max="3" width="10.7109375" style="120" bestFit="1" customWidth="1"/>
    <col min="4" max="4" width="8.85546875" style="120" bestFit="1" customWidth="1"/>
    <col min="5" max="5" width="13.28515625" style="120" customWidth="1"/>
    <col min="6" max="6" width="15" style="120" customWidth="1"/>
    <col min="7" max="7" width="14" style="120" bestFit="1" customWidth="1"/>
    <col min="8" max="8" width="12.28515625" style="124" bestFit="1" customWidth="1"/>
    <col min="9" max="9" width="13.42578125" style="120" customWidth="1"/>
    <col min="10" max="10" width="11.7109375" style="120" bestFit="1" customWidth="1"/>
    <col min="11" max="16384" width="9.140625" style="120"/>
  </cols>
  <sheetData>
    <row r="1" spans="1:10" x14ac:dyDescent="0.25">
      <c r="C1" s="152" t="s">
        <v>235</v>
      </c>
      <c r="D1" s="152"/>
      <c r="E1" s="152"/>
      <c r="F1" s="152"/>
      <c r="G1" s="152"/>
    </row>
    <row r="2" spans="1:10" x14ac:dyDescent="0.25">
      <c r="A2" s="151" t="str">
        <f>+'CT1'!A2:D2</f>
        <v>ЗУУЧЛАЛЫН БАЙГУУЛЛАГЫН НЭР</v>
      </c>
      <c r="B2" s="151"/>
      <c r="C2" s="151"/>
      <c r="D2" s="151"/>
      <c r="E2" s="151"/>
      <c r="F2" s="151"/>
      <c r="G2" s="151"/>
      <c r="H2" s="151"/>
      <c r="I2" s="151"/>
      <c r="J2" s="151"/>
    </row>
    <row r="3" spans="1:10" ht="38.25" x14ac:dyDescent="0.25">
      <c r="A3" s="138" t="s">
        <v>236</v>
      </c>
      <c r="B3" s="138" t="s">
        <v>3</v>
      </c>
      <c r="C3" s="138" t="s">
        <v>103</v>
      </c>
      <c r="D3" s="138" t="s">
        <v>111</v>
      </c>
      <c r="E3" s="138" t="s">
        <v>113</v>
      </c>
      <c r="F3" s="138" t="s">
        <v>115</v>
      </c>
      <c r="G3" s="138" t="s">
        <v>117</v>
      </c>
      <c r="H3" s="138" t="s">
        <v>119</v>
      </c>
      <c r="I3" s="138" t="s">
        <v>121</v>
      </c>
      <c r="J3" s="138" t="s">
        <v>237</v>
      </c>
    </row>
    <row r="4" spans="1:10" ht="25.5" x14ac:dyDescent="0.25">
      <c r="A4" s="138">
        <v>1</v>
      </c>
      <c r="B4" s="109" t="s">
        <v>238</v>
      </c>
      <c r="C4" s="50"/>
      <c r="D4" s="50"/>
      <c r="E4" s="50"/>
      <c r="F4" s="50"/>
      <c r="G4" s="50"/>
      <c r="H4" s="50"/>
      <c r="I4" s="50"/>
      <c r="J4" s="104">
        <f>SUM(C4:I4)</f>
        <v>0</v>
      </c>
    </row>
    <row r="5" spans="1:10" ht="38.25" x14ac:dyDescent="0.25">
      <c r="A5" s="138">
        <v>2</v>
      </c>
      <c r="B5" s="103" t="s">
        <v>239</v>
      </c>
      <c r="C5" s="50"/>
      <c r="D5" s="50"/>
      <c r="E5" s="50"/>
      <c r="F5" s="50"/>
      <c r="G5" s="50"/>
      <c r="H5" s="50"/>
      <c r="I5" s="50"/>
      <c r="J5" s="104">
        <f>SUM(C5:I5)</f>
        <v>0</v>
      </c>
    </row>
    <row r="6" spans="1:10" x14ac:dyDescent="0.25">
      <c r="A6" s="139">
        <v>3</v>
      </c>
      <c r="B6" s="100" t="s">
        <v>240</v>
      </c>
      <c r="C6" s="101">
        <f>C4+C5</f>
        <v>0</v>
      </c>
      <c r="D6" s="101">
        <f t="shared" ref="D6:I6" si="0">D4+D5</f>
        <v>0</v>
      </c>
      <c r="E6" s="101">
        <f t="shared" si="0"/>
        <v>0</v>
      </c>
      <c r="F6" s="101">
        <f t="shared" si="0"/>
        <v>0</v>
      </c>
      <c r="G6" s="101">
        <f t="shared" si="0"/>
        <v>0</v>
      </c>
      <c r="H6" s="101">
        <f t="shared" si="0"/>
        <v>0</v>
      </c>
      <c r="I6" s="101">
        <f t="shared" si="0"/>
        <v>0</v>
      </c>
      <c r="J6" s="101">
        <f t="shared" ref="J6:J20" si="1">SUM(C6:I6)</f>
        <v>0</v>
      </c>
    </row>
    <row r="7" spans="1:10" ht="25.5" x14ac:dyDescent="0.25">
      <c r="A7" s="138">
        <v>4</v>
      </c>
      <c r="B7" s="103" t="s">
        <v>151</v>
      </c>
      <c r="C7" s="50"/>
      <c r="D7" s="50"/>
      <c r="E7" s="50"/>
      <c r="F7" s="50"/>
      <c r="G7" s="50"/>
      <c r="H7" s="50"/>
      <c r="I7" s="50"/>
      <c r="J7" s="104">
        <f t="shared" si="1"/>
        <v>0</v>
      </c>
    </row>
    <row r="8" spans="1:10" x14ac:dyDescent="0.25">
      <c r="A8" s="138">
        <v>5</v>
      </c>
      <c r="B8" s="103" t="s">
        <v>152</v>
      </c>
      <c r="C8" s="50"/>
      <c r="D8" s="50"/>
      <c r="E8" s="50"/>
      <c r="F8" s="50"/>
      <c r="G8" s="50"/>
      <c r="H8" s="50"/>
      <c r="I8" s="50"/>
      <c r="J8" s="104">
        <f t="shared" si="1"/>
        <v>0</v>
      </c>
    </row>
    <row r="9" spans="1:10" x14ac:dyDescent="0.25">
      <c r="A9" s="138">
        <v>6</v>
      </c>
      <c r="B9" s="103" t="s">
        <v>241</v>
      </c>
      <c r="C9" s="50"/>
      <c r="D9" s="50"/>
      <c r="E9" s="50"/>
      <c r="F9" s="50"/>
      <c r="G9" s="50"/>
      <c r="H9" s="50"/>
      <c r="I9" s="50"/>
      <c r="J9" s="104">
        <f t="shared" si="1"/>
        <v>0</v>
      </c>
    </row>
    <row r="10" spans="1:10" x14ac:dyDescent="0.25">
      <c r="A10" s="138">
        <v>7</v>
      </c>
      <c r="B10" s="103" t="s">
        <v>242</v>
      </c>
      <c r="C10" s="50"/>
      <c r="D10" s="50"/>
      <c r="E10" s="50"/>
      <c r="F10" s="50"/>
      <c r="G10" s="50"/>
      <c r="H10" s="50"/>
      <c r="I10" s="50"/>
      <c r="J10" s="104">
        <f t="shared" si="1"/>
        <v>0</v>
      </c>
    </row>
    <row r="11" spans="1:10" ht="25.5" x14ac:dyDescent="0.25">
      <c r="A11" s="138">
        <v>8</v>
      </c>
      <c r="B11" s="103" t="s">
        <v>243</v>
      </c>
      <c r="C11" s="50"/>
      <c r="D11" s="50"/>
      <c r="E11" s="50"/>
      <c r="F11" s="50"/>
      <c r="G11" s="50"/>
      <c r="H11" s="50"/>
      <c r="I11" s="50"/>
      <c r="J11" s="104">
        <f t="shared" si="1"/>
        <v>0</v>
      </c>
    </row>
    <row r="12" spans="1:10" ht="25.5" x14ac:dyDescent="0.25">
      <c r="A12" s="139">
        <v>9</v>
      </c>
      <c r="B12" s="100" t="s">
        <v>238</v>
      </c>
      <c r="C12" s="101">
        <f>SUM(C6:C11)</f>
        <v>0</v>
      </c>
      <c r="D12" s="101">
        <f t="shared" ref="D12:I12" si="2">SUM(D6:D11)</f>
        <v>0</v>
      </c>
      <c r="E12" s="101">
        <f t="shared" si="2"/>
        <v>0</v>
      </c>
      <c r="F12" s="101">
        <f t="shared" si="2"/>
        <v>0</v>
      </c>
      <c r="G12" s="101">
        <f t="shared" si="2"/>
        <v>0</v>
      </c>
      <c r="H12" s="101">
        <f t="shared" si="2"/>
        <v>0</v>
      </c>
      <c r="I12" s="101">
        <f t="shared" si="2"/>
        <v>0</v>
      </c>
      <c r="J12" s="101">
        <f t="shared" si="1"/>
        <v>0</v>
      </c>
    </row>
    <row r="13" spans="1:10" ht="38.25" x14ac:dyDescent="0.25">
      <c r="A13" s="138">
        <v>10</v>
      </c>
      <c r="B13" s="103" t="s">
        <v>239</v>
      </c>
      <c r="C13" s="50"/>
      <c r="D13" s="50"/>
      <c r="E13" s="50"/>
      <c r="F13" s="50"/>
      <c r="G13" s="50"/>
      <c r="H13" s="50"/>
      <c r="I13" s="50"/>
      <c r="J13" s="104">
        <f t="shared" si="1"/>
        <v>0</v>
      </c>
    </row>
    <row r="14" spans="1:10" x14ac:dyDescent="0.25">
      <c r="A14" s="139">
        <v>11</v>
      </c>
      <c r="B14" s="100" t="s">
        <v>240</v>
      </c>
      <c r="C14" s="101">
        <f>C12+C13</f>
        <v>0</v>
      </c>
      <c r="D14" s="101">
        <f t="shared" ref="D14:I14" si="3">D12+D13</f>
        <v>0</v>
      </c>
      <c r="E14" s="101">
        <f t="shared" si="3"/>
        <v>0</v>
      </c>
      <c r="F14" s="101">
        <f t="shared" si="3"/>
        <v>0</v>
      </c>
      <c r="G14" s="101">
        <f t="shared" si="3"/>
        <v>0</v>
      </c>
      <c r="H14" s="101">
        <f t="shared" si="3"/>
        <v>0</v>
      </c>
      <c r="I14" s="101">
        <f t="shared" si="3"/>
        <v>0</v>
      </c>
      <c r="J14" s="101">
        <f t="shared" si="1"/>
        <v>0</v>
      </c>
    </row>
    <row r="15" spans="1:10" ht="25.5" x14ac:dyDescent="0.25">
      <c r="A15" s="138">
        <v>12</v>
      </c>
      <c r="B15" s="103" t="s">
        <v>151</v>
      </c>
      <c r="C15" s="50"/>
      <c r="D15" s="50"/>
      <c r="E15" s="50"/>
      <c r="F15" s="50"/>
      <c r="G15" s="50"/>
      <c r="H15" s="50"/>
      <c r="I15" s="50"/>
      <c r="J15" s="104">
        <f t="shared" si="1"/>
        <v>0</v>
      </c>
    </row>
    <row r="16" spans="1:10" x14ac:dyDescent="0.25">
      <c r="A16" s="138">
        <v>13</v>
      </c>
      <c r="B16" s="103" t="s">
        <v>152</v>
      </c>
      <c r="C16" s="50"/>
      <c r="D16" s="50"/>
      <c r="E16" s="50"/>
      <c r="F16" s="50"/>
      <c r="G16" s="50"/>
      <c r="H16" s="50"/>
      <c r="I16" s="50"/>
      <c r="J16" s="104">
        <f t="shared" si="1"/>
        <v>0</v>
      </c>
    </row>
    <row r="17" spans="1:10" x14ac:dyDescent="0.25">
      <c r="A17" s="138">
        <v>14</v>
      </c>
      <c r="B17" s="103" t="s">
        <v>241</v>
      </c>
      <c r="C17" s="50"/>
      <c r="D17" s="50"/>
      <c r="E17" s="50"/>
      <c r="F17" s="50"/>
      <c r="G17" s="50"/>
      <c r="H17" s="50"/>
      <c r="I17" s="50"/>
      <c r="J17" s="104">
        <f t="shared" si="1"/>
        <v>0</v>
      </c>
    </row>
    <row r="18" spans="1:10" x14ac:dyDescent="0.25">
      <c r="A18" s="138">
        <v>15</v>
      </c>
      <c r="B18" s="103" t="s">
        <v>242</v>
      </c>
      <c r="C18" s="50"/>
      <c r="D18" s="50"/>
      <c r="E18" s="50"/>
      <c r="F18" s="50"/>
      <c r="G18" s="50"/>
      <c r="H18" s="50"/>
      <c r="I18" s="50"/>
      <c r="J18" s="104">
        <f t="shared" si="1"/>
        <v>0</v>
      </c>
    </row>
    <row r="19" spans="1:10" ht="25.5" x14ac:dyDescent="0.25">
      <c r="A19" s="138">
        <v>16</v>
      </c>
      <c r="B19" s="103" t="s">
        <v>243</v>
      </c>
      <c r="C19" s="50"/>
      <c r="D19" s="50"/>
      <c r="E19" s="50"/>
      <c r="F19" s="50"/>
      <c r="G19" s="50"/>
      <c r="H19" s="50"/>
      <c r="I19" s="50"/>
      <c r="J19" s="104">
        <f t="shared" si="1"/>
        <v>0</v>
      </c>
    </row>
    <row r="20" spans="1:10" ht="25.5" x14ac:dyDescent="0.25">
      <c r="A20" s="139">
        <v>17</v>
      </c>
      <c r="B20" s="100" t="s">
        <v>238</v>
      </c>
      <c r="C20" s="101">
        <f>SUM(C14:C19)</f>
        <v>0</v>
      </c>
      <c r="D20" s="101">
        <f t="shared" ref="D20:I20" si="4">SUM(D14:D19)</f>
        <v>0</v>
      </c>
      <c r="E20" s="101">
        <f>SUM(E14:E19)</f>
        <v>0</v>
      </c>
      <c r="F20" s="101">
        <f t="shared" si="4"/>
        <v>0</v>
      </c>
      <c r="G20" s="101">
        <f t="shared" si="4"/>
        <v>0</v>
      </c>
      <c r="H20" s="101">
        <f t="shared" si="4"/>
        <v>0</v>
      </c>
      <c r="I20" s="101">
        <f t="shared" si="4"/>
        <v>0</v>
      </c>
      <c r="J20" s="101">
        <f t="shared" si="1"/>
        <v>0</v>
      </c>
    </row>
    <row r="22" spans="1:10" x14ac:dyDescent="0.25">
      <c r="B22" s="90" t="str">
        <f>+[1]IS!B34</f>
        <v>Тайланг үнэн зөв гаргасан:</v>
      </c>
      <c r="C22" s="140"/>
    </row>
    <row r="23" spans="1:10" x14ac:dyDescent="0.25">
      <c r="B23" s="59" t="str">
        <f>+[1]IS!B35</f>
        <v>Гүйцэтгэх захирал</v>
      </c>
      <c r="C23" s="150" t="str">
        <f>+'CT1'!C70:D70</f>
        <v>/НЭР/</v>
      </c>
      <c r="D23" s="150"/>
    </row>
    <row r="24" spans="1:10" x14ac:dyDescent="0.25">
      <c r="B24" s="59" t="str">
        <f>+[1]IS!B36</f>
        <v xml:space="preserve">Нягтлан бодогч </v>
      </c>
      <c r="C24" s="150" t="str">
        <f>+'CT1'!C71:D71</f>
        <v>/НЭР/</v>
      </c>
      <c r="D24" s="150"/>
    </row>
    <row r="25" spans="1:10" x14ac:dyDescent="0.25">
      <c r="C25" s="141"/>
    </row>
    <row r="26" spans="1:10" x14ac:dyDescent="0.25">
      <c r="C26" s="141"/>
    </row>
    <row r="27" spans="1:10" x14ac:dyDescent="0.25">
      <c r="C27" s="141"/>
    </row>
    <row r="28" spans="1:10" x14ac:dyDescent="0.25">
      <c r="C28" s="141"/>
    </row>
    <row r="29" spans="1:10" x14ac:dyDescent="0.25">
      <c r="C29" s="141"/>
    </row>
    <row r="30" spans="1:10" x14ac:dyDescent="0.25">
      <c r="C30" s="140"/>
    </row>
    <row r="31" spans="1:10" x14ac:dyDescent="0.25">
      <c r="C31" s="141"/>
    </row>
    <row r="32" spans="1:10" x14ac:dyDescent="0.25">
      <c r="C32" s="140"/>
    </row>
    <row r="33" spans="3:3" x14ac:dyDescent="0.25">
      <c r="C33" s="141"/>
    </row>
    <row r="34" spans="3:3" x14ac:dyDescent="0.25">
      <c r="C34" s="141"/>
    </row>
    <row r="35" spans="3:3" x14ac:dyDescent="0.25">
      <c r="C35" s="141"/>
    </row>
    <row r="36" spans="3:3" x14ac:dyDescent="0.25">
      <c r="C36" s="141"/>
    </row>
    <row r="37" spans="3:3" x14ac:dyDescent="0.25">
      <c r="C37" s="141"/>
    </row>
    <row r="38" spans="3:3" x14ac:dyDescent="0.25">
      <c r="C38" s="140"/>
    </row>
  </sheetData>
  <sheetProtection password="DBC4" sheet="1" objects="1" scenarios="1"/>
  <mergeCells count="4">
    <mergeCell ref="A2:J2"/>
    <mergeCell ref="C23:D23"/>
    <mergeCell ref="C24:D24"/>
    <mergeCell ref="C1:G1"/>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8"/>
  <sheetViews>
    <sheetView workbookViewId="0">
      <pane xSplit="1" ySplit="5" topLeftCell="B6" activePane="bottomRight" state="frozen"/>
      <selection pane="topRight" activeCell="B1" sqref="B1"/>
      <selection pane="bottomLeft" activeCell="A6" sqref="A6"/>
      <selection pane="bottomRight" activeCell="G16" sqref="G16"/>
    </sheetView>
  </sheetViews>
  <sheetFormatPr defaultRowHeight="15" x14ac:dyDescent="0.25"/>
  <cols>
    <col min="1" max="2" width="8.85546875" customWidth="1"/>
    <col min="3" max="3" width="36.140625" customWidth="1"/>
    <col min="4" max="4" width="23.28515625" customWidth="1"/>
    <col min="5" max="5" width="20.28515625" customWidth="1"/>
  </cols>
  <sheetData>
    <row r="1" spans="1:5" ht="48" customHeight="1" x14ac:dyDescent="0.25">
      <c r="A1" s="156" t="s">
        <v>244</v>
      </c>
      <c r="B1" s="156"/>
      <c r="C1" s="156"/>
      <c r="D1" s="156"/>
      <c r="E1" s="76"/>
    </row>
    <row r="2" spans="1:5" ht="15.75" customHeight="1" x14ac:dyDescent="0.25">
      <c r="A2" s="157" t="str">
        <f>+'CT1'!A2:D2</f>
        <v>ЗУУЧЛАЛЫН БАЙГУУЛЛАГЫН НЭР</v>
      </c>
      <c r="B2" s="157"/>
      <c r="C2" s="157"/>
      <c r="D2" s="157"/>
      <c r="E2" s="77"/>
    </row>
    <row r="3" spans="1:5" ht="15.75" x14ac:dyDescent="0.25">
      <c r="A3" s="78"/>
      <c r="B3" s="78"/>
      <c r="C3" s="78"/>
      <c r="D3" s="79" t="s">
        <v>245</v>
      </c>
    </row>
    <row r="4" spans="1:5" x14ac:dyDescent="0.25">
      <c r="A4" s="153" t="s">
        <v>246</v>
      </c>
      <c r="B4" s="158"/>
      <c r="C4" s="158"/>
      <c r="D4" s="158"/>
    </row>
    <row r="5" spans="1:5" ht="15.75" x14ac:dyDescent="0.25">
      <c r="A5" s="80" t="s">
        <v>236</v>
      </c>
      <c r="B5" s="159" t="s">
        <v>247</v>
      </c>
      <c r="C5" s="159"/>
      <c r="D5" s="81" t="s">
        <v>248</v>
      </c>
      <c r="E5" s="77"/>
    </row>
    <row r="6" spans="1:5" ht="15.75" x14ac:dyDescent="0.25">
      <c r="A6" s="75">
        <v>1</v>
      </c>
      <c r="B6" s="160" t="s">
        <v>249</v>
      </c>
      <c r="C6" s="161"/>
      <c r="D6" s="82"/>
      <c r="E6" s="83" t="str">
        <f>+IF(D6&gt;0,"","Утга нөхөх")</f>
        <v>Утга нөхөх</v>
      </c>
    </row>
    <row r="7" spans="1:5" ht="15.75" x14ac:dyDescent="0.25">
      <c r="A7" s="75">
        <v>2</v>
      </c>
      <c r="B7" s="160" t="s">
        <v>250</v>
      </c>
      <c r="C7" s="160"/>
      <c r="D7" s="82"/>
      <c r="E7" s="83" t="str">
        <f>+IF(D7&gt;0,"","Утга нөхөх")</f>
        <v>Утга нөхөх</v>
      </c>
    </row>
    <row r="8" spans="1:5" ht="15.75" x14ac:dyDescent="0.25">
      <c r="A8" s="75">
        <v>3</v>
      </c>
      <c r="B8" s="160" t="s">
        <v>251</v>
      </c>
      <c r="C8" s="160"/>
      <c r="D8" s="82"/>
      <c r="E8" s="83" t="str">
        <f>+IF(D8&gt;0,"","Утга нөхөх")</f>
        <v>Утга нөхөх</v>
      </c>
    </row>
    <row r="9" spans="1:5" ht="15.75" x14ac:dyDescent="0.25">
      <c r="A9" s="75">
        <v>4</v>
      </c>
      <c r="B9" s="160" t="s">
        <v>252</v>
      </c>
      <c r="C9" s="160"/>
      <c r="D9" s="84"/>
      <c r="E9" s="83" t="str">
        <f>+IF(D9&gt;0,"","Утга нөхөх")</f>
        <v>Утга нөхөх</v>
      </c>
    </row>
    <row r="10" spans="1:5" ht="27.6" customHeight="1" x14ac:dyDescent="0.25">
      <c r="A10" s="75">
        <v>4.0999999999999996</v>
      </c>
      <c r="B10" s="160" t="s">
        <v>253</v>
      </c>
      <c r="C10" s="160"/>
      <c r="D10" s="82"/>
      <c r="E10" s="83" t="str">
        <f>+IF(D10&gt;0,"","Утга нөхөх")</f>
        <v>Утга нөхөх</v>
      </c>
    </row>
    <row r="11" spans="1:5" x14ac:dyDescent="0.25">
      <c r="A11" s="153" t="s">
        <v>254</v>
      </c>
      <c r="B11" s="154"/>
      <c r="C11" s="154"/>
      <c r="D11" s="154"/>
      <c r="E11" s="83"/>
    </row>
    <row r="12" spans="1:5" x14ac:dyDescent="0.25">
      <c r="A12" s="1">
        <v>1</v>
      </c>
      <c r="B12" s="155" t="s">
        <v>255</v>
      </c>
      <c r="C12" s="155"/>
      <c r="D12" s="85"/>
      <c r="E12" s="83" t="str">
        <f>+IF(D12&gt;0,"","Утга нөхөх")</f>
        <v>Утга нөхөх</v>
      </c>
    </row>
    <row r="13" spans="1:5" x14ac:dyDescent="0.25">
      <c r="A13" s="1">
        <v>2</v>
      </c>
      <c r="B13" s="155" t="s">
        <v>256</v>
      </c>
      <c r="C13" s="155"/>
      <c r="D13" s="86"/>
      <c r="E13" s="83" t="str">
        <f>+IF(D13&gt;0,"","Утга нөхөх")</f>
        <v>Утга нөхөх</v>
      </c>
    </row>
    <row r="14" spans="1:5" x14ac:dyDescent="0.25">
      <c r="A14" s="1">
        <v>3</v>
      </c>
      <c r="B14" s="155" t="s">
        <v>257</v>
      </c>
      <c r="C14" s="155"/>
      <c r="D14" s="86"/>
      <c r="E14" s="83" t="str">
        <f>+IF(D14&gt;0,"","Утга нөхөх")</f>
        <v>Утга нөхөх</v>
      </c>
    </row>
    <row r="15" spans="1:5" x14ac:dyDescent="0.25">
      <c r="A15" s="1">
        <v>4</v>
      </c>
      <c r="B15" s="162" t="s">
        <v>258</v>
      </c>
      <c r="C15" s="162"/>
      <c r="D15" s="1"/>
      <c r="E15" s="83" t="str">
        <f>+IF(D15&gt;0,"","Утга нөхөх")</f>
        <v>Утга нөхөх</v>
      </c>
    </row>
    <row r="16" spans="1:5" x14ac:dyDescent="0.25">
      <c r="A16" s="153" t="s">
        <v>259</v>
      </c>
      <c r="B16" s="153"/>
      <c r="C16" s="153"/>
      <c r="D16" s="153"/>
      <c r="E16" s="83"/>
    </row>
    <row r="17" spans="1:5" ht="61.9" customHeight="1" x14ac:dyDescent="0.25">
      <c r="A17" s="1">
        <v>1</v>
      </c>
      <c r="B17" s="155" t="s">
        <v>260</v>
      </c>
      <c r="C17" s="155"/>
      <c r="D17" s="86"/>
      <c r="E17" s="83" t="str">
        <f t="shared" ref="E17:E25" si="0">+IF(D17&gt;0,"","Утга нөхөх")</f>
        <v>Утга нөхөх</v>
      </c>
    </row>
    <row r="18" spans="1:5" x14ac:dyDescent="0.25">
      <c r="A18" s="1">
        <v>2</v>
      </c>
      <c r="B18" s="155" t="s">
        <v>261</v>
      </c>
      <c r="C18" s="155"/>
      <c r="D18" s="86"/>
      <c r="E18" s="83" t="str">
        <f t="shared" si="0"/>
        <v>Утга нөхөх</v>
      </c>
    </row>
    <row r="19" spans="1:5" ht="30" customHeight="1" x14ac:dyDescent="0.25">
      <c r="A19" s="1">
        <v>3</v>
      </c>
      <c r="B19" s="155" t="s">
        <v>262</v>
      </c>
      <c r="C19" s="155"/>
      <c r="D19" s="86"/>
      <c r="E19" s="83" t="str">
        <f t="shared" si="0"/>
        <v>Утга нөхөх</v>
      </c>
    </row>
    <row r="20" spans="1:5" ht="51.75" customHeight="1" x14ac:dyDescent="0.25">
      <c r="A20" s="1">
        <v>4</v>
      </c>
      <c r="B20" s="155" t="s">
        <v>263</v>
      </c>
      <c r="C20" s="155"/>
      <c r="D20" s="86"/>
      <c r="E20" s="83" t="str">
        <f t="shared" si="0"/>
        <v>Утга нөхөх</v>
      </c>
    </row>
    <row r="21" spans="1:5" x14ac:dyDescent="0.25">
      <c r="A21" s="153" t="s">
        <v>264</v>
      </c>
      <c r="B21" s="153"/>
      <c r="C21" s="153"/>
      <c r="D21" s="153"/>
      <c r="E21" s="83"/>
    </row>
    <row r="22" spans="1:5" ht="22.5" customHeight="1" x14ac:dyDescent="0.25">
      <c r="A22" s="1">
        <v>1</v>
      </c>
      <c r="B22" s="155" t="s">
        <v>265</v>
      </c>
      <c r="C22" s="155"/>
      <c r="D22" s="86"/>
      <c r="E22" s="83" t="str">
        <f t="shared" si="0"/>
        <v>Утга нөхөх</v>
      </c>
    </row>
    <row r="23" spans="1:5" x14ac:dyDescent="0.25">
      <c r="A23" s="1">
        <v>2</v>
      </c>
      <c r="B23" s="155" t="s">
        <v>266</v>
      </c>
      <c r="C23" s="155"/>
      <c r="D23" s="87"/>
      <c r="E23" s="83" t="str">
        <f t="shared" si="0"/>
        <v>Утга нөхөх</v>
      </c>
    </row>
    <row r="24" spans="1:5" x14ac:dyDescent="0.25">
      <c r="A24" s="153" t="s">
        <v>267</v>
      </c>
      <c r="B24" s="153"/>
      <c r="C24" s="153"/>
      <c r="D24" s="153"/>
      <c r="E24" s="83"/>
    </row>
    <row r="25" spans="1:5" ht="33" customHeight="1" x14ac:dyDescent="0.25">
      <c r="A25" s="1">
        <v>1</v>
      </c>
      <c r="B25" s="155" t="s">
        <v>268</v>
      </c>
      <c r="C25" s="155"/>
      <c r="D25" s="86"/>
      <c r="E25" s="83" t="str">
        <f t="shared" si="0"/>
        <v>Утга нөхөх</v>
      </c>
    </row>
    <row r="26" spans="1:5" ht="28.9" customHeight="1" x14ac:dyDescent="0.25"/>
    <row r="27" spans="1:5" ht="28.9" customHeight="1" x14ac:dyDescent="0.25"/>
    <row r="28" spans="1:5" ht="28.9" customHeight="1" x14ac:dyDescent="0.25"/>
    <row r="29" spans="1:5" ht="28.9" customHeight="1" x14ac:dyDescent="0.25"/>
    <row r="30" spans="1:5" ht="28.9" customHeight="1" x14ac:dyDescent="0.25"/>
    <row r="31" spans="1:5" ht="28.9" customHeight="1" x14ac:dyDescent="0.25"/>
    <row r="32" spans="1:5" ht="28.9" customHeight="1" x14ac:dyDescent="0.25"/>
    <row r="33" ht="28.9" customHeight="1" x14ac:dyDescent="0.25"/>
    <row r="34" ht="28.9" customHeight="1" x14ac:dyDescent="0.25"/>
    <row r="35" ht="28.9" customHeight="1" x14ac:dyDescent="0.25"/>
    <row r="36" ht="28.9" customHeight="1" x14ac:dyDescent="0.25"/>
    <row r="37" ht="28.9" customHeight="1" x14ac:dyDescent="0.25"/>
    <row r="38" ht="28.9" customHeight="1" x14ac:dyDescent="0.25"/>
    <row r="39" ht="28.9" customHeight="1" x14ac:dyDescent="0.25"/>
    <row r="40" ht="28.9" customHeight="1" x14ac:dyDescent="0.25"/>
    <row r="41" ht="28.9" customHeight="1" x14ac:dyDescent="0.25"/>
    <row r="42" ht="28.9" customHeight="1" x14ac:dyDescent="0.25"/>
    <row r="43" ht="28.9" customHeight="1" x14ac:dyDescent="0.25"/>
    <row r="44" ht="28.9" customHeight="1" x14ac:dyDescent="0.25"/>
    <row r="45" ht="28.9" customHeight="1" x14ac:dyDescent="0.25"/>
    <row r="46" ht="28.9" customHeight="1" x14ac:dyDescent="0.25"/>
    <row r="47" ht="28.9" customHeight="1" x14ac:dyDescent="0.25"/>
    <row r="48" ht="28.9" customHeight="1" x14ac:dyDescent="0.25"/>
    <row r="49" ht="28.9" customHeight="1" x14ac:dyDescent="0.25"/>
    <row r="50" ht="28.9" customHeight="1" x14ac:dyDescent="0.25"/>
    <row r="51" ht="28.9" customHeight="1" x14ac:dyDescent="0.25"/>
    <row r="52" ht="28.9" customHeight="1" x14ac:dyDescent="0.25"/>
    <row r="53" ht="28.9" customHeight="1" x14ac:dyDescent="0.25"/>
    <row r="54" ht="28.9" customHeight="1" x14ac:dyDescent="0.25"/>
    <row r="55" ht="28.9" customHeight="1" x14ac:dyDescent="0.25"/>
    <row r="56" ht="28.9" customHeight="1" x14ac:dyDescent="0.25"/>
    <row r="57" ht="28.9" customHeight="1" x14ac:dyDescent="0.25"/>
    <row r="58" ht="28.9" customHeight="1" x14ac:dyDescent="0.25"/>
    <row r="59" ht="28.9" customHeight="1" x14ac:dyDescent="0.25"/>
    <row r="60" ht="28.9" customHeight="1" x14ac:dyDescent="0.25"/>
    <row r="61" ht="28.9" customHeight="1" x14ac:dyDescent="0.25"/>
    <row r="62" ht="28.9" customHeight="1" x14ac:dyDescent="0.25"/>
    <row r="63" ht="28.9" customHeight="1" x14ac:dyDescent="0.25"/>
    <row r="64" ht="28.9" customHeight="1" x14ac:dyDescent="0.25"/>
    <row r="65" ht="28.9" customHeight="1" x14ac:dyDescent="0.25"/>
    <row r="66" ht="28.9" customHeight="1" x14ac:dyDescent="0.25"/>
    <row r="67" ht="28.9" customHeight="1" x14ac:dyDescent="0.25"/>
    <row r="68" ht="28.9" customHeight="1" x14ac:dyDescent="0.25"/>
    <row r="69" ht="28.9" customHeight="1" x14ac:dyDescent="0.25"/>
    <row r="70" ht="28.9" customHeight="1" x14ac:dyDescent="0.25"/>
    <row r="71" ht="28.9" customHeight="1" x14ac:dyDescent="0.25"/>
    <row r="72" ht="28.9" customHeight="1" x14ac:dyDescent="0.25"/>
    <row r="73" ht="28.9" customHeight="1" x14ac:dyDescent="0.25"/>
    <row r="74" ht="28.9" customHeight="1" x14ac:dyDescent="0.25"/>
    <row r="75" ht="28.9" customHeight="1" x14ac:dyDescent="0.25"/>
    <row r="76" ht="28.9" customHeight="1" x14ac:dyDescent="0.25"/>
    <row r="77" ht="28.9" customHeight="1" x14ac:dyDescent="0.25"/>
    <row r="78" ht="28.9" customHeight="1" x14ac:dyDescent="0.25"/>
    <row r="79" ht="28.9" customHeight="1" x14ac:dyDescent="0.25"/>
    <row r="80" ht="28.9" customHeight="1" x14ac:dyDescent="0.25"/>
    <row r="81" ht="28.9" customHeight="1" x14ac:dyDescent="0.25"/>
    <row r="82" ht="28.9" customHeight="1" x14ac:dyDescent="0.25"/>
    <row r="83" ht="28.9" customHeight="1" x14ac:dyDescent="0.25"/>
    <row r="84" ht="28.9" customHeight="1" x14ac:dyDescent="0.25"/>
    <row r="85" ht="28.9" customHeight="1" x14ac:dyDescent="0.25"/>
    <row r="86" ht="28.9" customHeight="1" x14ac:dyDescent="0.25"/>
    <row r="87" ht="28.9" customHeight="1" x14ac:dyDescent="0.25"/>
    <row r="88" ht="28.9" customHeight="1" x14ac:dyDescent="0.25"/>
  </sheetData>
  <sheetProtection password="DBC4" sheet="1"/>
  <mergeCells count="24">
    <mergeCell ref="B25:C25"/>
    <mergeCell ref="B14:C14"/>
    <mergeCell ref="B15:C15"/>
    <mergeCell ref="A16:D16"/>
    <mergeCell ref="B17:C17"/>
    <mergeCell ref="B18:C18"/>
    <mergeCell ref="B23:C23"/>
    <mergeCell ref="A24:D24"/>
    <mergeCell ref="B19:C19"/>
    <mergeCell ref="B20:C20"/>
    <mergeCell ref="A11:D11"/>
    <mergeCell ref="B12:C12"/>
    <mergeCell ref="A21:D21"/>
    <mergeCell ref="B22:C22"/>
    <mergeCell ref="A1:D1"/>
    <mergeCell ref="A2:D2"/>
    <mergeCell ref="B13:C13"/>
    <mergeCell ref="A4:D4"/>
    <mergeCell ref="B5:C5"/>
    <mergeCell ref="B6:C6"/>
    <mergeCell ref="B7:C7"/>
    <mergeCell ref="B8:C8"/>
    <mergeCell ref="B9:C9"/>
    <mergeCell ref="B10:C10"/>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workbookViewId="0">
      <pane xSplit="2" ySplit="5" topLeftCell="C6" activePane="bottomRight" state="frozen"/>
      <selection pane="topRight" activeCell="C1" sqref="C1"/>
      <selection pane="bottomLeft" activeCell="A6" sqref="A6"/>
      <selection pane="bottomRight" activeCell="G12" sqref="G12"/>
    </sheetView>
  </sheetViews>
  <sheetFormatPr defaultRowHeight="15" x14ac:dyDescent="0.25"/>
  <cols>
    <col min="1" max="1" width="4.42578125" style="61" customWidth="1"/>
    <col min="2" max="2" width="4" style="63" customWidth="1"/>
    <col min="3" max="3" width="60.85546875" style="61" customWidth="1"/>
    <col min="4" max="4" width="28.28515625" style="69" customWidth="1"/>
    <col min="5" max="5" width="25.28515625" style="62" customWidth="1"/>
  </cols>
  <sheetData>
    <row r="1" spans="2:5" ht="43.15" customHeight="1" x14ac:dyDescent="0.25">
      <c r="B1" s="163" t="s">
        <v>244</v>
      </c>
      <c r="C1" s="163"/>
      <c r="D1" s="163"/>
    </row>
    <row r="2" spans="2:5" ht="14.45" customHeight="1" x14ac:dyDescent="0.25">
      <c r="C2" s="164" t="str">
        <f>BRA!A2</f>
        <v>ЗУУЧЛАЛЫН БАЙГУУЛЛАГЫН НЭР</v>
      </c>
      <c r="D2" s="164"/>
    </row>
    <row r="3" spans="2:5" x14ac:dyDescent="0.25">
      <c r="C3" s="64"/>
      <c r="D3" s="55" t="str">
        <f>BRA!D3</f>
        <v>ОООО/СС/ӨӨӨ</v>
      </c>
    </row>
    <row r="4" spans="2:5" x14ac:dyDescent="0.25">
      <c r="B4" s="165" t="s">
        <v>269</v>
      </c>
      <c r="C4" s="166"/>
      <c r="D4" s="167"/>
    </row>
    <row r="5" spans="2:5" x14ac:dyDescent="0.25">
      <c r="B5" s="65" t="s">
        <v>236</v>
      </c>
      <c r="C5" s="57" t="s">
        <v>270</v>
      </c>
      <c r="D5" s="57" t="s">
        <v>271</v>
      </c>
    </row>
    <row r="6" spans="2:5" ht="27" customHeight="1" x14ac:dyDescent="0.25">
      <c r="B6" s="57">
        <v>1</v>
      </c>
      <c r="C6" s="66" t="s">
        <v>272</v>
      </c>
      <c r="D6" s="66"/>
      <c r="E6" s="62" t="str">
        <f t="shared" ref="E6:E20" si="0">+IF(D6&gt;0,"","Утга нөхөх")</f>
        <v>Утга нөхөх</v>
      </c>
    </row>
    <row r="7" spans="2:5" ht="27" customHeight="1" x14ac:dyDescent="0.25">
      <c r="B7" s="57">
        <v>2</v>
      </c>
      <c r="C7" s="67" t="s">
        <v>273</v>
      </c>
      <c r="D7" s="66"/>
      <c r="E7" s="62" t="str">
        <f t="shared" si="0"/>
        <v>Утга нөхөх</v>
      </c>
    </row>
    <row r="8" spans="2:5" ht="27" customHeight="1" x14ac:dyDescent="0.25">
      <c r="B8" s="57">
        <v>3</v>
      </c>
      <c r="C8" s="66" t="s">
        <v>274</v>
      </c>
      <c r="D8" s="66"/>
      <c r="E8" s="62" t="str">
        <f t="shared" si="0"/>
        <v>Утга нөхөх</v>
      </c>
    </row>
    <row r="9" spans="2:5" ht="27" customHeight="1" x14ac:dyDescent="0.25">
      <c r="B9" s="57">
        <v>4</v>
      </c>
      <c r="C9" s="66" t="s">
        <v>275</v>
      </c>
      <c r="D9" s="66"/>
      <c r="E9" s="62" t="str">
        <f t="shared" si="0"/>
        <v>Утга нөхөх</v>
      </c>
    </row>
    <row r="10" spans="2:5" ht="27" customHeight="1" x14ac:dyDescent="0.25">
      <c r="B10" s="57">
        <v>5</v>
      </c>
      <c r="C10" s="66" t="s">
        <v>276</v>
      </c>
      <c r="D10" s="66"/>
      <c r="E10" s="62" t="str">
        <f t="shared" si="0"/>
        <v>Утга нөхөх</v>
      </c>
    </row>
    <row r="11" spans="2:5" ht="27" customHeight="1" x14ac:dyDescent="0.25">
      <c r="B11" s="57">
        <v>6</v>
      </c>
      <c r="C11" s="66" t="s">
        <v>277</v>
      </c>
      <c r="D11" s="66"/>
      <c r="E11" s="62" t="str">
        <f t="shared" si="0"/>
        <v>Утга нөхөх</v>
      </c>
    </row>
    <row r="12" spans="2:5" ht="27" customHeight="1" x14ac:dyDescent="0.25">
      <c r="B12" s="57">
        <v>7</v>
      </c>
      <c r="C12" s="66" t="s">
        <v>278</v>
      </c>
      <c r="D12" s="66"/>
      <c r="E12" s="62" t="str">
        <f>+IF(D12&gt;0,"","Утга нөхөх")</f>
        <v>Утга нөхөх</v>
      </c>
    </row>
    <row r="13" spans="2:5" ht="42.6" customHeight="1" x14ac:dyDescent="0.25">
      <c r="B13" s="57">
        <v>8</v>
      </c>
      <c r="C13" s="66" t="s">
        <v>279</v>
      </c>
      <c r="D13" s="66"/>
      <c r="E13" s="62" t="str">
        <f t="shared" si="0"/>
        <v>Утга нөхөх</v>
      </c>
    </row>
    <row r="14" spans="2:5" ht="54.6" customHeight="1" x14ac:dyDescent="0.25">
      <c r="B14" s="57">
        <v>9</v>
      </c>
      <c r="C14" s="66" t="s">
        <v>280</v>
      </c>
      <c r="D14" s="66"/>
      <c r="E14" s="62" t="str">
        <f t="shared" si="0"/>
        <v>Утга нөхөх</v>
      </c>
    </row>
    <row r="15" spans="2:5" ht="27" customHeight="1" x14ac:dyDescent="0.25">
      <c r="B15" s="57">
        <v>10</v>
      </c>
      <c r="C15" s="66" t="s">
        <v>281</v>
      </c>
      <c r="D15" s="66"/>
      <c r="E15" s="62" t="str">
        <f t="shared" si="0"/>
        <v>Утга нөхөх</v>
      </c>
    </row>
    <row r="16" spans="2:5" ht="27" customHeight="1" x14ac:dyDescent="0.25">
      <c r="B16" s="57">
        <v>11</v>
      </c>
      <c r="C16" s="66" t="s">
        <v>282</v>
      </c>
      <c r="D16" s="66"/>
      <c r="E16" s="62" t="str">
        <f t="shared" si="0"/>
        <v>Утга нөхөх</v>
      </c>
    </row>
    <row r="17" spans="2:5" ht="27" customHeight="1" x14ac:dyDescent="0.25">
      <c r="B17" s="57">
        <v>12</v>
      </c>
      <c r="C17" s="66" t="s">
        <v>283</v>
      </c>
      <c r="D17" s="66"/>
      <c r="E17" s="62" t="str">
        <f t="shared" si="0"/>
        <v>Утга нөхөх</v>
      </c>
    </row>
    <row r="18" spans="2:5" ht="43.9" customHeight="1" x14ac:dyDescent="0.25">
      <c r="B18" s="57">
        <v>13</v>
      </c>
      <c r="C18" s="66" t="s">
        <v>284</v>
      </c>
      <c r="D18" s="66"/>
      <c r="E18" s="62" t="str">
        <f t="shared" si="0"/>
        <v>Утга нөхөх</v>
      </c>
    </row>
    <row r="19" spans="2:5" ht="27" customHeight="1" x14ac:dyDescent="0.25">
      <c r="B19" s="57">
        <v>14</v>
      </c>
      <c r="C19" s="66" t="s">
        <v>285</v>
      </c>
      <c r="D19" s="66"/>
      <c r="E19" s="62" t="str">
        <f t="shared" si="0"/>
        <v>Утга нөхөх</v>
      </c>
    </row>
    <row r="20" spans="2:5" ht="27" customHeight="1" x14ac:dyDescent="0.25">
      <c r="B20" s="57">
        <v>15</v>
      </c>
      <c r="C20" s="66" t="s">
        <v>286</v>
      </c>
      <c r="D20" s="66"/>
      <c r="E20" s="62" t="str">
        <f t="shared" si="0"/>
        <v>Утга нөхөх</v>
      </c>
    </row>
    <row r="21" spans="2:5" ht="27" customHeight="1" x14ac:dyDescent="0.25">
      <c r="B21" s="165" t="s">
        <v>287</v>
      </c>
      <c r="C21" s="166"/>
      <c r="D21" s="167"/>
    </row>
    <row r="22" spans="2:5" ht="49.9" customHeight="1" x14ac:dyDescent="0.25">
      <c r="B22" s="68">
        <v>1</v>
      </c>
      <c r="C22" s="66" t="s">
        <v>288</v>
      </c>
      <c r="D22" s="66"/>
      <c r="E22" s="62" t="str">
        <f t="shared" ref="E22:E31" si="1">+IF(D22&gt;0,"","Утга нөхөх")</f>
        <v>Утга нөхөх</v>
      </c>
    </row>
    <row r="23" spans="2:5" ht="27" customHeight="1" x14ac:dyDescent="0.25">
      <c r="B23" s="68">
        <v>2</v>
      </c>
      <c r="C23" s="66" t="s">
        <v>289</v>
      </c>
      <c r="D23" s="66"/>
      <c r="E23" s="62" t="str">
        <f t="shared" si="1"/>
        <v>Утга нөхөх</v>
      </c>
    </row>
    <row r="24" spans="2:5" ht="27" customHeight="1" x14ac:dyDescent="0.25">
      <c r="B24" s="68">
        <v>3</v>
      </c>
      <c r="C24" s="66" t="s">
        <v>290</v>
      </c>
      <c r="D24" s="66"/>
      <c r="E24" s="62" t="str">
        <f t="shared" si="1"/>
        <v>Утга нөхөх</v>
      </c>
    </row>
    <row r="25" spans="2:5" ht="188.25" customHeight="1" x14ac:dyDescent="0.25">
      <c r="B25" s="68">
        <v>4</v>
      </c>
      <c r="C25" s="66" t="s">
        <v>291</v>
      </c>
      <c r="D25" s="66"/>
      <c r="E25" s="62" t="str">
        <f t="shared" si="1"/>
        <v>Утга нөхөх</v>
      </c>
    </row>
    <row r="26" spans="2:5" ht="27" customHeight="1" x14ac:dyDescent="0.25">
      <c r="B26" s="68">
        <v>5</v>
      </c>
      <c r="C26" s="66" t="s">
        <v>292</v>
      </c>
      <c r="D26" s="66"/>
      <c r="E26" s="62" t="str">
        <f t="shared" si="1"/>
        <v>Утга нөхөх</v>
      </c>
    </row>
    <row r="27" spans="2:5" ht="27" customHeight="1" x14ac:dyDescent="0.25">
      <c r="B27" s="68">
        <v>6</v>
      </c>
      <c r="C27" s="66" t="s">
        <v>293</v>
      </c>
      <c r="D27" s="66"/>
      <c r="E27" s="62" t="str">
        <f t="shared" si="1"/>
        <v>Утга нөхөх</v>
      </c>
    </row>
    <row r="28" spans="2:5" ht="27" customHeight="1" x14ac:dyDescent="0.25">
      <c r="B28" s="68">
        <v>7</v>
      </c>
      <c r="C28" s="66" t="s">
        <v>294</v>
      </c>
      <c r="D28" s="66"/>
      <c r="E28" s="62" t="str">
        <f t="shared" si="1"/>
        <v>Утга нөхөх</v>
      </c>
    </row>
    <row r="29" spans="2:5" ht="112.9" customHeight="1" x14ac:dyDescent="0.25">
      <c r="B29" s="68">
        <v>8</v>
      </c>
      <c r="C29" s="66" t="s">
        <v>295</v>
      </c>
      <c r="D29" s="66"/>
      <c r="E29" s="62" t="str">
        <f t="shared" si="1"/>
        <v>Утга нөхөх</v>
      </c>
    </row>
    <row r="30" spans="2:5" ht="150" x14ac:dyDescent="0.25">
      <c r="B30" s="68">
        <v>9</v>
      </c>
      <c r="C30" s="66" t="s">
        <v>296</v>
      </c>
      <c r="D30" s="66"/>
      <c r="E30" s="62" t="str">
        <f t="shared" si="1"/>
        <v>Утга нөхөх</v>
      </c>
    </row>
    <row r="31" spans="2:5" ht="27" customHeight="1" x14ac:dyDescent="0.25">
      <c r="B31" s="68">
        <v>10</v>
      </c>
      <c r="C31" s="66" t="s">
        <v>297</v>
      </c>
      <c r="D31" s="66"/>
      <c r="E31" s="62" t="str">
        <f t="shared" si="1"/>
        <v>Утга нөхөх</v>
      </c>
    </row>
    <row r="32" spans="2:5" ht="27" customHeight="1" x14ac:dyDescent="0.25">
      <c r="B32" s="165" t="s">
        <v>298</v>
      </c>
      <c r="C32" s="166"/>
      <c r="D32" s="167"/>
    </row>
    <row r="33" spans="2:5" ht="27" customHeight="1" x14ac:dyDescent="0.25">
      <c r="B33" s="57">
        <v>1</v>
      </c>
      <c r="C33" s="66" t="s">
        <v>299</v>
      </c>
      <c r="D33" s="66"/>
      <c r="E33" s="62" t="str">
        <f t="shared" ref="E33:E39" si="2">+IF(D33&gt;0,"","Утга нөхөх")</f>
        <v>Утга нөхөх</v>
      </c>
    </row>
    <row r="34" spans="2:5" ht="27" customHeight="1" x14ac:dyDescent="0.25">
      <c r="B34" s="57">
        <v>2</v>
      </c>
      <c r="C34" s="66" t="s">
        <v>300</v>
      </c>
      <c r="D34" s="66"/>
      <c r="E34" s="62" t="str">
        <f t="shared" si="2"/>
        <v>Утга нөхөх</v>
      </c>
    </row>
    <row r="35" spans="2:5" ht="27" customHeight="1" x14ac:dyDescent="0.25">
      <c r="B35" s="57">
        <v>3</v>
      </c>
      <c r="C35" s="66" t="s">
        <v>301</v>
      </c>
      <c r="D35" s="66"/>
      <c r="E35" s="62" t="str">
        <f t="shared" si="2"/>
        <v>Утга нөхөх</v>
      </c>
    </row>
    <row r="36" spans="2:5" ht="27" customHeight="1" x14ac:dyDescent="0.25">
      <c r="B36" s="57">
        <v>4</v>
      </c>
      <c r="C36" s="66" t="s">
        <v>302</v>
      </c>
      <c r="D36" s="66"/>
      <c r="E36" s="62" t="str">
        <f t="shared" si="2"/>
        <v>Утга нөхөх</v>
      </c>
    </row>
    <row r="37" spans="2:5" ht="27" customHeight="1" x14ac:dyDescent="0.25">
      <c r="B37" s="57">
        <v>5</v>
      </c>
      <c r="C37" s="66" t="s">
        <v>303</v>
      </c>
      <c r="D37" s="66"/>
      <c r="E37" s="62" t="str">
        <f t="shared" si="2"/>
        <v>Утга нөхөх</v>
      </c>
    </row>
    <row r="38" spans="2:5" ht="27" customHeight="1" x14ac:dyDescent="0.25">
      <c r="B38" s="57">
        <v>6</v>
      </c>
      <c r="C38" s="66" t="s">
        <v>304</v>
      </c>
      <c r="D38" s="66"/>
      <c r="E38" s="62" t="str">
        <f t="shared" si="2"/>
        <v>Утга нөхөх</v>
      </c>
    </row>
    <row r="39" spans="2:5" ht="27" customHeight="1" x14ac:dyDescent="0.25">
      <c r="B39" s="57">
        <v>7</v>
      </c>
      <c r="C39" s="66" t="s">
        <v>305</v>
      </c>
      <c r="D39" s="66"/>
      <c r="E39" s="62" t="str">
        <f t="shared" si="2"/>
        <v>Утга нөхөх</v>
      </c>
    </row>
    <row r="70" spans="3:4" x14ac:dyDescent="0.25">
      <c r="C70" s="69"/>
      <c r="D70" s="63"/>
    </row>
    <row r="71" spans="3:4" x14ac:dyDescent="0.25">
      <c r="C71" s="70"/>
      <c r="D71" s="63"/>
    </row>
    <row r="72" spans="3:4" x14ac:dyDescent="0.25">
      <c r="C72" s="70"/>
      <c r="D72" s="63"/>
    </row>
    <row r="73" spans="3:4" x14ac:dyDescent="0.25">
      <c r="C73" s="69"/>
      <c r="D73" s="63"/>
    </row>
    <row r="74" spans="3:4" x14ac:dyDescent="0.25">
      <c r="C74" s="69"/>
      <c r="D74" s="63"/>
    </row>
    <row r="75" spans="3:4" x14ac:dyDescent="0.25">
      <c r="C75" s="69"/>
      <c r="D75" s="63"/>
    </row>
    <row r="76" spans="3:4" x14ac:dyDescent="0.25">
      <c r="C76" s="69"/>
      <c r="D76" s="63"/>
    </row>
    <row r="77" spans="3:4" x14ac:dyDescent="0.25">
      <c r="C77" s="69"/>
      <c r="D77" s="63"/>
    </row>
  </sheetData>
  <sheetProtection password="DBC4" sheet="1"/>
  <mergeCells count="5">
    <mergeCell ref="B1:D1"/>
    <mergeCell ref="C2:D2"/>
    <mergeCell ref="B32:D32"/>
    <mergeCell ref="B21:D21"/>
    <mergeCell ref="B4:D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32"/>
  <sheetViews>
    <sheetView workbookViewId="0">
      <pane xSplit="2" ySplit="5" topLeftCell="C6" activePane="bottomRight" state="frozen"/>
      <selection pane="topRight" activeCell="C1" sqref="C1"/>
      <selection pane="bottomLeft" activeCell="A6" sqref="A6"/>
      <selection pane="bottomRight" activeCell="G9" sqref="G9"/>
    </sheetView>
  </sheetViews>
  <sheetFormatPr defaultRowHeight="15" x14ac:dyDescent="0.25"/>
  <cols>
    <col min="1" max="1" width="4.5703125" style="56" customWidth="1"/>
    <col min="2" max="2" width="9.140625" style="56"/>
    <col min="3" max="3" width="53.7109375" style="74" customWidth="1"/>
    <col min="4" max="4" width="47" style="74" customWidth="1"/>
    <col min="5" max="5" width="23.28515625" style="56" customWidth="1"/>
  </cols>
  <sheetData>
    <row r="2" spans="1:5" ht="39" customHeight="1" x14ac:dyDescent="0.25">
      <c r="B2" s="170" t="s">
        <v>244</v>
      </c>
      <c r="C2" s="170"/>
      <c r="D2" s="170"/>
      <c r="E2" s="60"/>
    </row>
    <row r="3" spans="1:5" x14ac:dyDescent="0.25">
      <c r="B3" s="171" t="str">
        <f>BRA!A2</f>
        <v>ЗУУЧЛАЛЫН БАЙГУУЛЛАГЫН НЭР</v>
      </c>
      <c r="C3" s="171"/>
      <c r="D3" s="171"/>
      <c r="E3" s="60"/>
    </row>
    <row r="4" spans="1:5" x14ac:dyDescent="0.25">
      <c r="B4" s="60"/>
      <c r="C4" s="71"/>
      <c r="D4" s="72" t="str">
        <f>BRA!D3</f>
        <v>ОООО/СС/ӨӨӨ</v>
      </c>
      <c r="E4" s="60"/>
    </row>
    <row r="5" spans="1:5" ht="27" customHeight="1" x14ac:dyDescent="0.25">
      <c r="A5" s="61"/>
      <c r="B5" s="165" t="s">
        <v>306</v>
      </c>
      <c r="C5" s="166"/>
      <c r="D5" s="166"/>
      <c r="E5" s="60"/>
    </row>
    <row r="6" spans="1:5" ht="27" customHeight="1" x14ac:dyDescent="0.25">
      <c r="A6" s="61"/>
      <c r="B6" s="57">
        <v>1</v>
      </c>
      <c r="C6" s="66" t="s">
        <v>307</v>
      </c>
      <c r="D6" s="66"/>
      <c r="E6" s="73" t="str">
        <f>+IF(D6&gt;0,"","Утга нөхөх")</f>
        <v>Утга нөхөх</v>
      </c>
    </row>
    <row r="7" spans="1:5" ht="27" customHeight="1" x14ac:dyDescent="0.25">
      <c r="A7" s="61"/>
      <c r="B7" s="57">
        <v>2</v>
      </c>
      <c r="C7" s="66" t="s">
        <v>308</v>
      </c>
      <c r="D7" s="66"/>
      <c r="E7" s="73" t="str">
        <f t="shared" ref="E7:E32" si="0">+IF(D7&gt;0,"","Утга нөхөх")</f>
        <v>Утга нөхөх</v>
      </c>
    </row>
    <row r="8" spans="1:5" ht="27" customHeight="1" x14ac:dyDescent="0.25">
      <c r="A8" s="61"/>
      <c r="B8" s="57">
        <v>3</v>
      </c>
      <c r="C8" s="66" t="s">
        <v>309</v>
      </c>
      <c r="D8" s="66"/>
      <c r="E8" s="73" t="str">
        <f>+IF(D8&gt;0,"","Утга нөхөх")</f>
        <v>Утга нөхөх</v>
      </c>
    </row>
    <row r="9" spans="1:5" ht="27" customHeight="1" x14ac:dyDescent="0.25">
      <c r="A9" s="61"/>
      <c r="B9" s="57">
        <v>4</v>
      </c>
      <c r="C9" s="66" t="s">
        <v>310</v>
      </c>
      <c r="D9" s="66"/>
      <c r="E9" s="73" t="str">
        <f t="shared" si="0"/>
        <v>Утга нөхөх</v>
      </c>
    </row>
    <row r="10" spans="1:5" ht="27" customHeight="1" x14ac:dyDescent="0.25">
      <c r="A10" s="61"/>
      <c r="B10" s="57">
        <v>5</v>
      </c>
      <c r="C10" s="66" t="s">
        <v>311</v>
      </c>
      <c r="D10" s="66"/>
      <c r="E10" s="73" t="str">
        <f t="shared" si="0"/>
        <v>Утга нөхөх</v>
      </c>
    </row>
    <row r="11" spans="1:5" x14ac:dyDescent="0.25">
      <c r="A11" s="61"/>
      <c r="B11" s="165" t="s">
        <v>312</v>
      </c>
      <c r="C11" s="166"/>
      <c r="D11" s="166"/>
      <c r="E11" s="73"/>
    </row>
    <row r="12" spans="1:5" ht="60" x14ac:dyDescent="0.25">
      <c r="A12" s="61"/>
      <c r="B12" s="57">
        <v>1</v>
      </c>
      <c r="C12" s="66" t="s">
        <v>313</v>
      </c>
      <c r="D12" s="66"/>
      <c r="E12" s="73" t="str">
        <f t="shared" si="0"/>
        <v>Утга нөхөх</v>
      </c>
    </row>
    <row r="13" spans="1:5" ht="45" x14ac:dyDescent="0.25">
      <c r="A13" s="61"/>
      <c r="B13" s="57">
        <v>2</v>
      </c>
      <c r="C13" s="66" t="s">
        <v>314</v>
      </c>
      <c r="D13" s="66"/>
      <c r="E13" s="73" t="str">
        <f t="shared" si="0"/>
        <v>Утга нөхөх</v>
      </c>
    </row>
    <row r="14" spans="1:5" x14ac:dyDescent="0.25">
      <c r="A14" s="61"/>
      <c r="B14" s="172" t="s">
        <v>315</v>
      </c>
      <c r="C14" s="173"/>
      <c r="D14" s="173"/>
      <c r="E14" s="73"/>
    </row>
    <row r="15" spans="1:5" ht="30" x14ac:dyDescent="0.25">
      <c r="A15" s="61"/>
      <c r="B15" s="57">
        <v>1</v>
      </c>
      <c r="C15" s="66" t="s">
        <v>316</v>
      </c>
      <c r="D15" s="66"/>
      <c r="E15" s="73" t="str">
        <f t="shared" si="0"/>
        <v>Утга нөхөх</v>
      </c>
    </row>
    <row r="16" spans="1:5" ht="30" x14ac:dyDescent="0.25">
      <c r="A16" s="61"/>
      <c r="B16" s="57">
        <v>2</v>
      </c>
      <c r="C16" s="66" t="s">
        <v>317</v>
      </c>
      <c r="D16" s="66"/>
      <c r="E16" s="73" t="str">
        <f t="shared" si="0"/>
        <v>Утга нөхөх</v>
      </c>
    </row>
    <row r="17" spans="1:5" ht="45" x14ac:dyDescent="0.25">
      <c r="A17" s="61"/>
      <c r="B17" s="57">
        <v>3</v>
      </c>
      <c r="C17" s="66" t="s">
        <v>318</v>
      </c>
      <c r="D17" s="66"/>
      <c r="E17" s="73" t="str">
        <f t="shared" si="0"/>
        <v>Утга нөхөх</v>
      </c>
    </row>
    <row r="18" spans="1:5" ht="30" x14ac:dyDescent="0.25">
      <c r="A18" s="61"/>
      <c r="B18" s="57">
        <v>4</v>
      </c>
      <c r="C18" s="66" t="s">
        <v>319</v>
      </c>
      <c r="D18" s="66"/>
      <c r="E18" s="73" t="str">
        <f t="shared" si="0"/>
        <v>Утга нөхөх</v>
      </c>
    </row>
    <row r="19" spans="1:5" ht="30" x14ac:dyDescent="0.25">
      <c r="A19" s="61"/>
      <c r="B19" s="57">
        <v>5</v>
      </c>
      <c r="C19" s="66" t="s">
        <v>320</v>
      </c>
      <c r="D19" s="66"/>
      <c r="E19" s="73" t="str">
        <f t="shared" si="0"/>
        <v>Утга нөхөх</v>
      </c>
    </row>
    <row r="20" spans="1:5" x14ac:dyDescent="0.25">
      <c r="A20" s="61"/>
      <c r="B20" s="168" t="s">
        <v>321</v>
      </c>
      <c r="C20" s="169"/>
      <c r="D20" s="169"/>
      <c r="E20" s="73"/>
    </row>
    <row r="21" spans="1:5" ht="45" x14ac:dyDescent="0.25">
      <c r="A21" s="61"/>
      <c r="B21" s="57">
        <v>1</v>
      </c>
      <c r="C21" s="58" t="s">
        <v>322</v>
      </c>
      <c r="D21" s="66"/>
      <c r="E21" s="73" t="str">
        <f t="shared" si="0"/>
        <v>Утга нөхөх</v>
      </c>
    </row>
    <row r="22" spans="1:5" ht="45" x14ac:dyDescent="0.25">
      <c r="A22" s="61"/>
      <c r="B22" s="57">
        <v>2</v>
      </c>
      <c r="C22" s="58" t="s">
        <v>323</v>
      </c>
      <c r="D22" s="66"/>
      <c r="E22" s="73" t="str">
        <f t="shared" si="0"/>
        <v>Утга нөхөх</v>
      </c>
    </row>
    <row r="23" spans="1:5" ht="60" x14ac:dyDescent="0.25">
      <c r="A23" s="61"/>
      <c r="B23" s="57">
        <v>3</v>
      </c>
      <c r="C23" s="58" t="s">
        <v>324</v>
      </c>
      <c r="D23" s="66"/>
      <c r="E23" s="73" t="str">
        <f t="shared" si="0"/>
        <v>Утга нөхөх</v>
      </c>
    </row>
    <row r="24" spans="1:5" ht="30" x14ac:dyDescent="0.25">
      <c r="A24" s="61"/>
      <c r="B24" s="57">
        <v>4</v>
      </c>
      <c r="C24" s="58" t="s">
        <v>325</v>
      </c>
      <c r="D24" s="66"/>
      <c r="E24" s="73" t="str">
        <f t="shared" si="0"/>
        <v>Утга нөхөх</v>
      </c>
    </row>
    <row r="25" spans="1:5" ht="60" x14ac:dyDescent="0.25">
      <c r="A25" s="61"/>
      <c r="B25" s="57">
        <v>5</v>
      </c>
      <c r="C25" s="58" t="s">
        <v>326</v>
      </c>
      <c r="D25" s="66"/>
      <c r="E25" s="73" t="str">
        <f t="shared" si="0"/>
        <v>Утга нөхөх</v>
      </c>
    </row>
    <row r="26" spans="1:5" ht="45" x14ac:dyDescent="0.25">
      <c r="A26" s="61"/>
      <c r="B26" s="57">
        <v>6</v>
      </c>
      <c r="C26" s="58" t="s">
        <v>327</v>
      </c>
      <c r="D26" s="66"/>
      <c r="E26" s="73" t="str">
        <f t="shared" si="0"/>
        <v>Утга нөхөх</v>
      </c>
    </row>
    <row r="27" spans="1:5" ht="30" x14ac:dyDescent="0.25">
      <c r="A27" s="61"/>
      <c r="B27" s="57">
        <v>7</v>
      </c>
      <c r="C27" s="58" t="s">
        <v>328</v>
      </c>
      <c r="D27" s="66"/>
      <c r="E27" s="73" t="str">
        <f t="shared" si="0"/>
        <v>Утга нөхөх</v>
      </c>
    </row>
    <row r="28" spans="1:5" ht="60" x14ac:dyDescent="0.25">
      <c r="A28" s="61"/>
      <c r="B28" s="57">
        <v>8</v>
      </c>
      <c r="C28" s="58" t="s">
        <v>329</v>
      </c>
      <c r="D28" s="66"/>
      <c r="E28" s="73" t="str">
        <f t="shared" si="0"/>
        <v>Утга нөхөх</v>
      </c>
    </row>
    <row r="29" spans="1:5" ht="30" x14ac:dyDescent="0.25">
      <c r="A29" s="61"/>
      <c r="B29" s="57">
        <v>9</v>
      </c>
      <c r="C29" s="58" t="s">
        <v>330</v>
      </c>
      <c r="D29" s="66"/>
      <c r="E29" s="73" t="str">
        <f t="shared" si="0"/>
        <v>Утга нөхөх</v>
      </c>
    </row>
    <row r="30" spans="1:5" ht="45" x14ac:dyDescent="0.25">
      <c r="A30" s="61"/>
      <c r="B30" s="57">
        <v>10</v>
      </c>
      <c r="C30" s="58" t="s">
        <v>331</v>
      </c>
      <c r="D30" s="66"/>
      <c r="E30" s="73" t="str">
        <f t="shared" si="0"/>
        <v>Утга нөхөх</v>
      </c>
    </row>
    <row r="31" spans="1:5" ht="75" x14ac:dyDescent="0.25">
      <c r="A31" s="61"/>
      <c r="B31" s="57">
        <v>11</v>
      </c>
      <c r="C31" s="58" t="s">
        <v>332</v>
      </c>
      <c r="D31" s="66"/>
      <c r="E31" s="73" t="str">
        <f t="shared" si="0"/>
        <v>Утга нөхөх</v>
      </c>
    </row>
    <row r="32" spans="1:5" ht="45" x14ac:dyDescent="0.25">
      <c r="A32" s="61"/>
      <c r="B32" s="57">
        <v>12</v>
      </c>
      <c r="C32" s="58" t="s">
        <v>333</v>
      </c>
      <c r="D32" s="66"/>
      <c r="E32" s="73" t="str">
        <f t="shared" si="0"/>
        <v>Утга нөхөх</v>
      </c>
    </row>
  </sheetData>
  <sheetProtection password="DBC4" sheet="1"/>
  <mergeCells count="6">
    <mergeCell ref="B20:D20"/>
    <mergeCell ref="B5:D5"/>
    <mergeCell ref="B2:D2"/>
    <mergeCell ref="B3:D3"/>
    <mergeCell ref="B11:D11"/>
    <mergeCell ref="B14:D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2:D95"/>
  <sheetViews>
    <sheetView workbookViewId="0">
      <selection activeCell="F8" sqref="F8"/>
    </sheetView>
  </sheetViews>
  <sheetFormatPr defaultColWidth="8.85546875" defaultRowHeight="12.75" x14ac:dyDescent="0.2"/>
  <cols>
    <col min="1" max="1" width="22.28515625" style="47" customWidth="1"/>
    <col min="2" max="2" width="54.28515625" style="35" customWidth="1"/>
    <col min="3" max="3" width="18.85546875" style="34" customWidth="1"/>
    <col min="4" max="4" width="51.42578125" style="33" customWidth="1"/>
    <col min="5" max="16384" width="8.85546875" style="33"/>
  </cols>
  <sheetData>
    <row r="2" spans="1:4" ht="13.5" thickBot="1" x14ac:dyDescent="0.25">
      <c r="A2" s="48" t="s">
        <v>334</v>
      </c>
      <c r="B2" s="42"/>
      <c r="C2" s="43" t="s">
        <v>335</v>
      </c>
      <c r="D2" s="44"/>
    </row>
    <row r="3" spans="1:4" ht="13.5" thickBot="1" x14ac:dyDescent="0.25">
      <c r="A3" s="47">
        <v>4</v>
      </c>
      <c r="B3" s="35" t="s">
        <v>336</v>
      </c>
      <c r="C3" s="34">
        <v>1</v>
      </c>
      <c r="D3" s="36" t="s">
        <v>337</v>
      </c>
    </row>
    <row r="4" spans="1:4" ht="13.5" thickBot="1" x14ac:dyDescent="0.25">
      <c r="B4" s="35" t="s">
        <v>338</v>
      </c>
      <c r="D4" s="36" t="s">
        <v>339</v>
      </c>
    </row>
    <row r="5" spans="1:4" ht="13.5" thickBot="1" x14ac:dyDescent="0.25">
      <c r="A5" s="47" t="s">
        <v>340</v>
      </c>
      <c r="D5" s="36" t="s">
        <v>341</v>
      </c>
    </row>
    <row r="6" spans="1:4" ht="13.5" thickBot="1" x14ac:dyDescent="0.25">
      <c r="A6" s="47">
        <v>1</v>
      </c>
      <c r="B6" s="35" t="s">
        <v>342</v>
      </c>
      <c r="D6" s="36" t="s">
        <v>343</v>
      </c>
    </row>
    <row r="7" spans="1:4" ht="13.5" thickBot="1" x14ac:dyDescent="0.25">
      <c r="B7" s="35" t="s">
        <v>344</v>
      </c>
      <c r="D7" s="36" t="s">
        <v>345</v>
      </c>
    </row>
    <row r="8" spans="1:4" ht="13.5" thickBot="1" x14ac:dyDescent="0.25">
      <c r="A8" s="47">
        <v>2</v>
      </c>
      <c r="B8" s="35" t="s">
        <v>346</v>
      </c>
      <c r="C8" s="34">
        <v>2</v>
      </c>
      <c r="D8" s="36" t="s">
        <v>347</v>
      </c>
    </row>
    <row r="9" spans="1:4" ht="13.5" thickBot="1" x14ac:dyDescent="0.25">
      <c r="B9" s="35" t="s">
        <v>348</v>
      </c>
      <c r="D9" s="36" t="s">
        <v>349</v>
      </c>
    </row>
    <row r="10" spans="1:4" ht="13.5" thickBot="1" x14ac:dyDescent="0.25">
      <c r="B10" s="35" t="s">
        <v>350</v>
      </c>
      <c r="D10" s="36" t="s">
        <v>351</v>
      </c>
    </row>
    <row r="11" spans="1:4" ht="13.5" thickBot="1" x14ac:dyDescent="0.25">
      <c r="A11" s="47">
        <v>3</v>
      </c>
      <c r="B11" s="35" t="s">
        <v>352</v>
      </c>
      <c r="D11" s="36" t="s">
        <v>353</v>
      </c>
    </row>
    <row r="12" spans="1:4" ht="13.5" thickBot="1" x14ac:dyDescent="0.25">
      <c r="B12" s="35" t="s">
        <v>354</v>
      </c>
      <c r="D12" s="36" t="s">
        <v>355</v>
      </c>
    </row>
    <row r="13" spans="1:4" ht="13.5" thickBot="1" x14ac:dyDescent="0.25">
      <c r="B13" s="35" t="s">
        <v>346</v>
      </c>
      <c r="C13" s="34">
        <v>3</v>
      </c>
      <c r="D13" s="36" t="s">
        <v>356</v>
      </c>
    </row>
    <row r="14" spans="1:4" ht="13.5" thickBot="1" x14ac:dyDescent="0.25">
      <c r="A14" s="47">
        <v>4</v>
      </c>
      <c r="B14" s="35" t="s">
        <v>338</v>
      </c>
      <c r="D14" s="36" t="s">
        <v>357</v>
      </c>
    </row>
    <row r="15" spans="1:4" ht="13.5" thickBot="1" x14ac:dyDescent="0.25">
      <c r="B15" s="35" t="s">
        <v>358</v>
      </c>
      <c r="D15" s="36" t="s">
        <v>359</v>
      </c>
    </row>
    <row r="16" spans="1:4" ht="13.5" thickBot="1" x14ac:dyDescent="0.25">
      <c r="B16" s="35" t="s">
        <v>360</v>
      </c>
      <c r="D16" s="36" t="s">
        <v>361</v>
      </c>
    </row>
    <row r="17" spans="1:4" ht="13.5" thickBot="1" x14ac:dyDescent="0.25">
      <c r="A17" s="47" t="s">
        <v>362</v>
      </c>
      <c r="D17" s="36" t="s">
        <v>363</v>
      </c>
    </row>
    <row r="18" spans="1:4" ht="13.5" thickBot="1" x14ac:dyDescent="0.25">
      <c r="A18" s="47">
        <v>1</v>
      </c>
      <c r="B18" s="35" t="s">
        <v>6</v>
      </c>
      <c r="C18" s="34">
        <v>4</v>
      </c>
      <c r="D18" s="36" t="s">
        <v>364</v>
      </c>
    </row>
    <row r="19" spans="1:4" ht="13.5" thickBot="1" x14ac:dyDescent="0.25">
      <c r="B19" s="35" t="s">
        <v>54</v>
      </c>
      <c r="D19" s="36" t="s">
        <v>365</v>
      </c>
    </row>
    <row r="20" spans="1:4" ht="13.5" thickBot="1" x14ac:dyDescent="0.25">
      <c r="B20" s="35" t="s">
        <v>205</v>
      </c>
      <c r="D20" s="36" t="s">
        <v>366</v>
      </c>
    </row>
    <row r="21" spans="1:4" ht="13.5" thickBot="1" x14ac:dyDescent="0.25">
      <c r="B21" s="35" t="s">
        <v>367</v>
      </c>
      <c r="D21" s="36" t="s">
        <v>368</v>
      </c>
    </row>
    <row r="22" spans="1:4" ht="13.5" thickBot="1" x14ac:dyDescent="0.25">
      <c r="B22" s="35" t="s">
        <v>369</v>
      </c>
      <c r="D22" s="36" t="s">
        <v>370</v>
      </c>
    </row>
    <row r="23" spans="1:4" ht="13.5" thickBot="1" x14ac:dyDescent="0.25">
      <c r="B23" s="35" t="s">
        <v>371</v>
      </c>
      <c r="C23" s="34">
        <v>5</v>
      </c>
      <c r="D23" s="36" t="s">
        <v>372</v>
      </c>
    </row>
    <row r="24" spans="1:4" ht="13.5" thickBot="1" x14ac:dyDescent="0.25">
      <c r="B24" s="35" t="s">
        <v>373</v>
      </c>
      <c r="D24" s="36" t="s">
        <v>374</v>
      </c>
    </row>
    <row r="25" spans="1:4" ht="13.5" thickBot="1" x14ac:dyDescent="0.25">
      <c r="A25" s="47" t="s">
        <v>375</v>
      </c>
      <c r="B25" s="35" t="s">
        <v>336</v>
      </c>
      <c r="D25" s="36" t="s">
        <v>376</v>
      </c>
    </row>
    <row r="26" spans="1:4" ht="13.5" thickBot="1" x14ac:dyDescent="0.25">
      <c r="B26" s="35" t="s">
        <v>338</v>
      </c>
      <c r="D26" s="36" t="s">
        <v>377</v>
      </c>
    </row>
    <row r="27" spans="1:4" ht="13.5" thickBot="1" x14ac:dyDescent="0.25">
      <c r="B27" s="35" t="s">
        <v>378</v>
      </c>
      <c r="D27" s="36" t="s">
        <v>379</v>
      </c>
    </row>
    <row r="28" spans="1:4" ht="26.25" thickBot="1" x14ac:dyDescent="0.25">
      <c r="A28" s="49" t="s">
        <v>380</v>
      </c>
      <c r="B28" s="35" t="s">
        <v>336</v>
      </c>
      <c r="C28" s="34">
        <v>6</v>
      </c>
      <c r="D28" s="36" t="s">
        <v>381</v>
      </c>
    </row>
    <row r="29" spans="1:4" ht="13.5" thickBot="1" x14ac:dyDescent="0.25">
      <c r="B29" s="35" t="s">
        <v>338</v>
      </c>
      <c r="D29" s="36" t="s">
        <v>382</v>
      </c>
    </row>
    <row r="30" spans="1:4" ht="13.5" thickBot="1" x14ac:dyDescent="0.25">
      <c r="A30" s="174" t="s">
        <v>383</v>
      </c>
      <c r="B30" s="174"/>
      <c r="D30" s="36" t="s">
        <v>384</v>
      </c>
    </row>
    <row r="31" spans="1:4" ht="13.5" thickBot="1" x14ac:dyDescent="0.25">
      <c r="A31" s="48" t="s">
        <v>385</v>
      </c>
      <c r="D31" s="36" t="s">
        <v>386</v>
      </c>
    </row>
    <row r="32" spans="1:4" ht="13.5" thickBot="1" x14ac:dyDescent="0.25">
      <c r="A32" s="47">
        <v>1</v>
      </c>
      <c r="B32" s="37" t="s">
        <v>387</v>
      </c>
      <c r="D32" s="36" t="s">
        <v>388</v>
      </c>
    </row>
    <row r="33" spans="1:4" ht="13.5" thickBot="1" x14ac:dyDescent="0.25">
      <c r="B33" s="37" t="s">
        <v>389</v>
      </c>
      <c r="C33" s="34">
        <v>7</v>
      </c>
      <c r="D33" s="36" t="s">
        <v>390</v>
      </c>
    </row>
    <row r="34" spans="1:4" ht="13.5" thickBot="1" x14ac:dyDescent="0.25">
      <c r="B34" s="37" t="s">
        <v>391</v>
      </c>
      <c r="D34" s="36" t="s">
        <v>392</v>
      </c>
    </row>
    <row r="35" spans="1:4" ht="13.5" thickBot="1" x14ac:dyDescent="0.25">
      <c r="B35" s="37" t="s">
        <v>393</v>
      </c>
      <c r="D35" s="36" t="s">
        <v>394</v>
      </c>
    </row>
    <row r="36" spans="1:4" ht="13.5" thickBot="1" x14ac:dyDescent="0.25">
      <c r="B36" s="37" t="s">
        <v>395</v>
      </c>
      <c r="D36" s="36" t="s">
        <v>396</v>
      </c>
    </row>
    <row r="37" spans="1:4" ht="13.5" thickBot="1" x14ac:dyDescent="0.25">
      <c r="A37" s="47">
        <v>2</v>
      </c>
      <c r="B37" s="36" t="s">
        <v>397</v>
      </c>
      <c r="D37" s="36" t="s">
        <v>398</v>
      </c>
    </row>
    <row r="38" spans="1:4" ht="13.5" thickBot="1" x14ac:dyDescent="0.25">
      <c r="B38" s="36" t="s">
        <v>399</v>
      </c>
      <c r="C38" s="34">
        <v>8</v>
      </c>
      <c r="D38" s="36" t="s">
        <v>400</v>
      </c>
    </row>
    <row r="39" spans="1:4" ht="13.5" thickBot="1" x14ac:dyDescent="0.25">
      <c r="B39" s="36" t="s">
        <v>401</v>
      </c>
      <c r="D39" s="36" t="s">
        <v>402</v>
      </c>
    </row>
    <row r="40" spans="1:4" ht="13.5" thickBot="1" x14ac:dyDescent="0.25">
      <c r="B40" s="36" t="s">
        <v>403</v>
      </c>
      <c r="D40" s="36" t="s">
        <v>404</v>
      </c>
    </row>
    <row r="41" spans="1:4" ht="13.5" thickBot="1" x14ac:dyDescent="0.25">
      <c r="B41" s="36" t="s">
        <v>405</v>
      </c>
      <c r="D41" s="36" t="s">
        <v>406</v>
      </c>
    </row>
    <row r="42" spans="1:4" ht="13.5" thickBot="1" x14ac:dyDescent="0.25">
      <c r="A42" s="47">
        <v>3</v>
      </c>
      <c r="B42" s="36" t="s">
        <v>407</v>
      </c>
      <c r="D42" s="36" t="s">
        <v>408</v>
      </c>
    </row>
    <row r="43" spans="1:4" ht="13.5" thickBot="1" x14ac:dyDescent="0.25">
      <c r="B43" s="36" t="s">
        <v>409</v>
      </c>
      <c r="C43" s="34">
        <v>9</v>
      </c>
      <c r="D43" s="36" t="s">
        <v>410</v>
      </c>
    </row>
    <row r="44" spans="1:4" ht="13.5" thickBot="1" x14ac:dyDescent="0.25">
      <c r="B44" s="36" t="s">
        <v>411</v>
      </c>
      <c r="D44" s="36" t="s">
        <v>412</v>
      </c>
    </row>
    <row r="45" spans="1:4" ht="13.5" thickBot="1" x14ac:dyDescent="0.25">
      <c r="B45" s="36" t="s">
        <v>413</v>
      </c>
      <c r="D45" s="36" t="s">
        <v>414</v>
      </c>
    </row>
    <row r="46" spans="1:4" ht="26.25" thickBot="1" x14ac:dyDescent="0.25">
      <c r="B46" s="36" t="s">
        <v>415</v>
      </c>
      <c r="D46" s="36" t="s">
        <v>416</v>
      </c>
    </row>
    <row r="47" spans="1:4" ht="26.25" thickBot="1" x14ac:dyDescent="0.25">
      <c r="A47" s="47">
        <v>4</v>
      </c>
      <c r="B47" s="36" t="s">
        <v>417</v>
      </c>
      <c r="D47" s="36" t="s">
        <v>418</v>
      </c>
    </row>
    <row r="48" spans="1:4" ht="13.5" thickBot="1" x14ac:dyDescent="0.25">
      <c r="B48" s="36" t="s">
        <v>419</v>
      </c>
      <c r="C48" s="34">
        <v>10</v>
      </c>
      <c r="D48" s="36" t="s">
        <v>420</v>
      </c>
    </row>
    <row r="49" spans="1:4" ht="13.5" thickBot="1" x14ac:dyDescent="0.25">
      <c r="B49" s="36" t="s">
        <v>421</v>
      </c>
      <c r="D49" s="36" t="s">
        <v>422</v>
      </c>
    </row>
    <row r="50" spans="1:4" ht="26.25" thickBot="1" x14ac:dyDescent="0.25">
      <c r="B50" s="36" t="s">
        <v>423</v>
      </c>
      <c r="D50" s="36" t="s">
        <v>424</v>
      </c>
    </row>
    <row r="51" spans="1:4" ht="26.25" thickBot="1" x14ac:dyDescent="0.25">
      <c r="B51" s="36" t="s">
        <v>425</v>
      </c>
      <c r="D51" s="36" t="s">
        <v>426</v>
      </c>
    </row>
    <row r="52" spans="1:4" ht="13.5" thickBot="1" x14ac:dyDescent="0.25">
      <c r="A52" s="47">
        <v>5</v>
      </c>
      <c r="B52" s="36" t="s">
        <v>427</v>
      </c>
      <c r="D52" s="36" t="s">
        <v>428</v>
      </c>
    </row>
    <row r="53" spans="1:4" ht="13.5" thickBot="1" x14ac:dyDescent="0.25">
      <c r="B53" s="36" t="s">
        <v>429</v>
      </c>
      <c r="C53" s="34">
        <v>11</v>
      </c>
      <c r="D53" s="36" t="s">
        <v>430</v>
      </c>
    </row>
    <row r="54" spans="1:4" ht="13.5" thickBot="1" x14ac:dyDescent="0.25">
      <c r="B54" s="36" t="s">
        <v>431</v>
      </c>
      <c r="D54" s="36" t="s">
        <v>432</v>
      </c>
    </row>
    <row r="55" spans="1:4" ht="13.5" thickBot="1" x14ac:dyDescent="0.25">
      <c r="B55" s="36" t="s">
        <v>433</v>
      </c>
      <c r="D55" s="36" t="s">
        <v>434</v>
      </c>
    </row>
    <row r="56" spans="1:4" ht="13.5" thickBot="1" x14ac:dyDescent="0.25">
      <c r="B56" s="36" t="s">
        <v>435</v>
      </c>
      <c r="D56" s="36" t="s">
        <v>436</v>
      </c>
    </row>
    <row r="57" spans="1:4" ht="13.5" thickBot="1" x14ac:dyDescent="0.25">
      <c r="A57" s="47">
        <v>6</v>
      </c>
      <c r="B57" s="36" t="s">
        <v>437</v>
      </c>
      <c r="D57" s="36" t="s">
        <v>438</v>
      </c>
    </row>
    <row r="58" spans="1:4" ht="13.5" thickBot="1" x14ac:dyDescent="0.25">
      <c r="B58" s="36" t="s">
        <v>439</v>
      </c>
      <c r="C58" s="43" t="s">
        <v>440</v>
      </c>
      <c r="D58" s="44"/>
    </row>
    <row r="59" spans="1:4" ht="26.25" thickBot="1" x14ac:dyDescent="0.25">
      <c r="B59" s="36" t="s">
        <v>441</v>
      </c>
      <c r="C59" s="34">
        <v>1</v>
      </c>
      <c r="D59" s="36" t="s">
        <v>442</v>
      </c>
    </row>
    <row r="60" spans="1:4" ht="26.25" thickBot="1" x14ac:dyDescent="0.25">
      <c r="B60" s="36" t="s">
        <v>443</v>
      </c>
      <c r="D60" s="36" t="s">
        <v>444</v>
      </c>
    </row>
    <row r="61" spans="1:4" ht="13.5" thickBot="1" x14ac:dyDescent="0.25">
      <c r="B61" s="36" t="s">
        <v>445</v>
      </c>
      <c r="D61" s="36" t="s">
        <v>446</v>
      </c>
    </row>
    <row r="62" spans="1:4" ht="13.5" thickBot="1" x14ac:dyDescent="0.25">
      <c r="A62" s="47">
        <v>7</v>
      </c>
      <c r="B62" s="36" t="s">
        <v>447</v>
      </c>
      <c r="D62" s="36" t="s">
        <v>448</v>
      </c>
    </row>
    <row r="63" spans="1:4" ht="26.25" thickBot="1" x14ac:dyDescent="0.25">
      <c r="B63" s="36" t="s">
        <v>449</v>
      </c>
      <c r="D63" s="36" t="s">
        <v>450</v>
      </c>
    </row>
    <row r="64" spans="1:4" ht="26.25" thickBot="1" x14ac:dyDescent="0.25">
      <c r="B64" s="36" t="s">
        <v>451</v>
      </c>
      <c r="C64" s="34">
        <v>2</v>
      </c>
      <c r="D64" s="36" t="s">
        <v>452</v>
      </c>
    </row>
    <row r="65" spans="1:4" ht="26.25" thickBot="1" x14ac:dyDescent="0.25">
      <c r="B65" s="36" t="s">
        <v>453</v>
      </c>
      <c r="D65" s="36" t="s">
        <v>454</v>
      </c>
    </row>
    <row r="66" spans="1:4" ht="13.5" thickBot="1" x14ac:dyDescent="0.25">
      <c r="B66" s="36" t="s">
        <v>455</v>
      </c>
      <c r="D66" s="36" t="s">
        <v>456</v>
      </c>
    </row>
    <row r="67" spans="1:4" ht="13.5" thickBot="1" x14ac:dyDescent="0.25">
      <c r="A67" s="47">
        <v>8</v>
      </c>
      <c r="B67" s="36" t="s">
        <v>457</v>
      </c>
      <c r="D67" s="36" t="s">
        <v>458</v>
      </c>
    </row>
    <row r="68" spans="1:4" ht="13.5" thickBot="1" x14ac:dyDescent="0.25">
      <c r="B68" s="36" t="s">
        <v>459</v>
      </c>
      <c r="D68" s="36" t="s">
        <v>460</v>
      </c>
    </row>
    <row r="69" spans="1:4" ht="13.5" thickBot="1" x14ac:dyDescent="0.25">
      <c r="B69" s="36" t="s">
        <v>461</v>
      </c>
      <c r="C69" s="34">
        <v>3</v>
      </c>
      <c r="D69" s="36" t="s">
        <v>462</v>
      </c>
    </row>
    <row r="70" spans="1:4" ht="13.5" thickBot="1" x14ac:dyDescent="0.25">
      <c r="B70" s="36" t="s">
        <v>463</v>
      </c>
      <c r="D70" s="36" t="s">
        <v>464</v>
      </c>
    </row>
    <row r="71" spans="1:4" ht="13.5" thickBot="1" x14ac:dyDescent="0.25">
      <c r="B71" s="36" t="s">
        <v>465</v>
      </c>
      <c r="D71" s="36" t="s">
        <v>466</v>
      </c>
    </row>
    <row r="72" spans="1:4" ht="13.5" thickBot="1" x14ac:dyDescent="0.25">
      <c r="A72" s="47">
        <v>9</v>
      </c>
      <c r="B72" s="36" t="s">
        <v>467</v>
      </c>
      <c r="D72" s="36" t="s">
        <v>468</v>
      </c>
    </row>
    <row r="73" spans="1:4" ht="13.5" thickBot="1" x14ac:dyDescent="0.25">
      <c r="B73" s="36" t="s">
        <v>469</v>
      </c>
      <c r="D73" s="36" t="s">
        <v>345</v>
      </c>
    </row>
    <row r="74" spans="1:4" ht="26.25" thickBot="1" x14ac:dyDescent="0.25">
      <c r="B74" s="36" t="s">
        <v>470</v>
      </c>
      <c r="C74" s="34">
        <v>4</v>
      </c>
      <c r="D74" s="36" t="s">
        <v>471</v>
      </c>
    </row>
    <row r="75" spans="1:4" ht="13.5" thickBot="1" x14ac:dyDescent="0.25">
      <c r="B75" s="36" t="s">
        <v>472</v>
      </c>
      <c r="D75" s="36" t="s">
        <v>473</v>
      </c>
    </row>
    <row r="76" spans="1:4" ht="13.5" thickBot="1" x14ac:dyDescent="0.25">
      <c r="B76" s="36" t="s">
        <v>474</v>
      </c>
      <c r="D76" s="36" t="s">
        <v>475</v>
      </c>
    </row>
    <row r="77" spans="1:4" ht="26.25" thickBot="1" x14ac:dyDescent="0.25">
      <c r="A77" s="47">
        <v>10</v>
      </c>
      <c r="B77" s="36" t="s">
        <v>476</v>
      </c>
      <c r="D77" s="36" t="s">
        <v>477</v>
      </c>
    </row>
    <row r="78" spans="1:4" ht="26.25" thickBot="1" x14ac:dyDescent="0.25">
      <c r="B78" s="36" t="s">
        <v>478</v>
      </c>
      <c r="D78" s="36" t="s">
        <v>479</v>
      </c>
    </row>
    <row r="79" spans="1:4" ht="39" thickBot="1" x14ac:dyDescent="0.25">
      <c r="B79" s="36" t="s">
        <v>480</v>
      </c>
      <c r="C79" s="34">
        <v>5</v>
      </c>
      <c r="D79" s="36" t="s">
        <v>481</v>
      </c>
    </row>
    <row r="80" spans="1:4" ht="26.25" thickBot="1" x14ac:dyDescent="0.25">
      <c r="B80" s="36" t="s">
        <v>482</v>
      </c>
      <c r="D80" s="36" t="s">
        <v>483</v>
      </c>
    </row>
    <row r="81" spans="1:4" ht="26.25" thickBot="1" x14ac:dyDescent="0.25">
      <c r="B81" s="36" t="s">
        <v>484</v>
      </c>
      <c r="D81" s="36" t="s">
        <v>485</v>
      </c>
    </row>
    <row r="82" spans="1:4" ht="26.25" thickBot="1" x14ac:dyDescent="0.25">
      <c r="A82" s="47">
        <v>11</v>
      </c>
      <c r="B82" s="36" t="s">
        <v>486</v>
      </c>
      <c r="D82" s="36" t="s">
        <v>487</v>
      </c>
    </row>
    <row r="83" spans="1:4" ht="13.5" thickBot="1" x14ac:dyDescent="0.25">
      <c r="B83" s="36" t="s">
        <v>488</v>
      </c>
      <c r="D83" s="36" t="s">
        <v>338</v>
      </c>
    </row>
    <row r="84" spans="1:4" ht="26.25" thickBot="1" x14ac:dyDescent="0.25">
      <c r="B84" s="36" t="s">
        <v>489</v>
      </c>
      <c r="C84" s="34">
        <v>6</v>
      </c>
      <c r="D84" s="38" t="s">
        <v>490</v>
      </c>
    </row>
    <row r="85" spans="1:4" ht="26.25" thickBot="1" x14ac:dyDescent="0.25">
      <c r="B85" s="36" t="s">
        <v>491</v>
      </c>
      <c r="D85" s="38" t="s">
        <v>492</v>
      </c>
    </row>
    <row r="86" spans="1:4" ht="26.25" thickBot="1" x14ac:dyDescent="0.25">
      <c r="B86" s="36" t="s">
        <v>493</v>
      </c>
      <c r="D86" s="38" t="s">
        <v>494</v>
      </c>
    </row>
    <row r="87" spans="1:4" x14ac:dyDescent="0.2">
      <c r="A87" s="47">
        <v>12</v>
      </c>
      <c r="B87" s="35" t="s">
        <v>6</v>
      </c>
      <c r="D87" s="38" t="s">
        <v>495</v>
      </c>
    </row>
    <row r="88" spans="1:4" x14ac:dyDescent="0.2">
      <c r="B88" s="35" t="s">
        <v>54</v>
      </c>
      <c r="D88" s="38" t="s">
        <v>496</v>
      </c>
    </row>
    <row r="89" spans="1:4" ht="13.5" thickBot="1" x14ac:dyDescent="0.25">
      <c r="B89" s="35" t="s">
        <v>205</v>
      </c>
      <c r="C89" s="34">
        <v>7</v>
      </c>
      <c r="D89" s="39" t="s">
        <v>497</v>
      </c>
    </row>
    <row r="90" spans="1:4" ht="26.25" thickBot="1" x14ac:dyDescent="0.25">
      <c r="B90" s="35" t="s">
        <v>227</v>
      </c>
      <c r="D90" s="40" t="s">
        <v>498</v>
      </c>
    </row>
    <row r="91" spans="1:4" ht="13.5" thickBot="1" x14ac:dyDescent="0.25">
      <c r="B91" s="35" t="s">
        <v>231</v>
      </c>
      <c r="D91" s="40" t="s">
        <v>499</v>
      </c>
    </row>
    <row r="92" spans="1:4" ht="26.25" thickBot="1" x14ac:dyDescent="0.25">
      <c r="A92" s="47">
        <v>13</v>
      </c>
      <c r="B92" s="36" t="s">
        <v>345</v>
      </c>
      <c r="D92" s="40" t="s">
        <v>500</v>
      </c>
    </row>
    <row r="93" spans="1:4" ht="13.5" thickBot="1" x14ac:dyDescent="0.25">
      <c r="B93" s="36" t="s">
        <v>501</v>
      </c>
      <c r="D93" s="41" t="s">
        <v>502</v>
      </c>
    </row>
    <row r="94" spans="1:4" ht="13.5" thickBot="1" x14ac:dyDescent="0.25">
      <c r="B94" s="36" t="s">
        <v>378</v>
      </c>
    </row>
    <row r="95" spans="1:4" ht="13.5" thickBot="1" x14ac:dyDescent="0.25">
      <c r="B95" s="36"/>
    </row>
  </sheetData>
  <sheetProtection password="DBC4" sheet="1" objects="1" scenarios="1"/>
  <mergeCells count="1">
    <mergeCell ref="A30:B30"/>
  </mergeCells>
  <pageMargins left="0.7" right="0.7" top="0.75" bottom="0.75" header="0.3" footer="0.3"/>
  <drawing r:id="rId1"/>
  <legacyDrawing r:id="rId2"/>
  <controls>
    <mc:AlternateContent xmlns:mc="http://schemas.openxmlformats.org/markup-compatibility/2006">
      <mc:Choice Requires="x14">
        <control shapeId="4097" r:id="rId3" name="Control 1">
          <controlPr defaultSize="0" r:id="rId4">
            <anchor moveWithCells="1">
              <from>
                <xdr:col>4</xdr:col>
                <xdr:colOff>0</xdr:colOff>
                <xdr:row>95</xdr:row>
                <xdr:rowOff>0</xdr:rowOff>
              </from>
              <to>
                <xdr:col>6</xdr:col>
                <xdr:colOff>552450</xdr:colOff>
                <xdr:row>100</xdr:row>
                <xdr:rowOff>38100</xdr:rowOff>
              </to>
            </anchor>
          </controlPr>
        </control>
      </mc:Choice>
      <mc:Fallback>
        <control shapeId="4097" r:id="rId3"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ZAAVAR</vt:lpstr>
      <vt:lpstr>CT1</vt:lpstr>
      <vt:lpstr>CT2</vt:lpstr>
      <vt:lpstr>CT3</vt:lpstr>
      <vt:lpstr>CT4</vt:lpstr>
      <vt:lpstr>BRA</vt:lpstr>
      <vt:lpstr>CRA</vt:lpstr>
      <vt:lpstr>IAR</vt:lpstr>
      <vt:lpstr>list1</vt:lpstr>
      <vt:lpstr>list2</vt:lpstr>
      <vt:lpstr>Sheet2</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Ariunaa B</dc:creator>
  <cp:keywords/>
  <dc:description/>
  <cp:lastModifiedBy>Michidmaa Magsarjav</cp:lastModifiedBy>
  <cp:revision/>
  <dcterms:created xsi:type="dcterms:W3CDTF">2021-01-26T04:01:03Z</dcterms:created>
  <dcterms:modified xsi:type="dcterms:W3CDTF">2026-01-06T01:12:48Z</dcterms:modified>
  <cp:category/>
  <cp:contentStatus/>
</cp:coreProperties>
</file>