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 defaultThemeVersion="124226"/>
  <xr:revisionPtr revIDLastSave="0" documentId="13_ncr:1_{BCFC5796-EFDD-41DD-B1BE-D7471D7EF71F}" xr6:coauthVersionLast="47" xr6:coauthVersionMax="47" xr10:uidLastSave="{00000000-0000-0000-0000-000000000000}"/>
  <workbookProtection workbookAlgorithmName="SHA-512" workbookHashValue="2rptw7pIkx/TQ035B1o/a5mmRbG6SO3fm9MMvxR18ETIuQqatG1uko0voj3GyP01F7Wj2EMIgQUNonjnixMFjQ==" workbookSaltValue="NeLYIZQmL68x9zlqnBEkjw==" workbookSpinCount="100000" lockStructure="1"/>
  <bookViews>
    <workbookView xWindow="-120" yWindow="-120" windowWidth="29040" windowHeight="15840" activeTab="6" xr2:uid="{00000000-000D-0000-FFFF-FFFF00000000}"/>
  </bookViews>
  <sheets>
    <sheet name="i04d4a" sheetId="6" r:id="rId1"/>
    <sheet name="i04d4b" sheetId="7" r:id="rId2"/>
    <sheet name="i04d4c" sheetId="8" r:id="rId3"/>
    <sheet name="i04d4d" sheetId="9" r:id="rId4"/>
    <sheet name="i04137" sheetId="10" r:id="rId5"/>
    <sheet name="i04138" sheetId="2" r:id="rId6"/>
    <sheet name="i04139" sheetId="3" r:id="rId7"/>
  </sheets>
  <externalReferences>
    <externalReference r:id="rId8"/>
  </externalReferences>
  <definedNames>
    <definedName name="_xlnm.Print_Titles" localSheetId="0">i04d4a!$6:$6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8" l="1"/>
  <c r="D17" i="8" s="1"/>
  <c r="D23" i="8" s="1"/>
  <c r="G15" i="8"/>
  <c r="G17" i="8"/>
  <c r="G23" i="8" s="1"/>
  <c r="C15" i="8"/>
  <c r="C17" i="8" s="1"/>
  <c r="D43" i="3"/>
  <c r="O15" i="3"/>
  <c r="P15" i="3"/>
  <c r="Q15" i="3"/>
  <c r="O16" i="3"/>
  <c r="P16" i="3"/>
  <c r="Q16" i="3"/>
  <c r="O17" i="3"/>
  <c r="P17" i="3"/>
  <c r="Q17" i="3"/>
  <c r="O18" i="3"/>
  <c r="P18" i="3"/>
  <c r="Q18" i="3"/>
  <c r="O19" i="3"/>
  <c r="P19" i="3"/>
  <c r="Q19" i="3"/>
  <c r="O20" i="3"/>
  <c r="P20" i="3"/>
  <c r="Q20" i="3"/>
  <c r="O21" i="3"/>
  <c r="P21" i="3"/>
  <c r="Q21" i="3"/>
  <c r="O22" i="3"/>
  <c r="P22" i="3"/>
  <c r="Q22" i="3"/>
  <c r="O23" i="3"/>
  <c r="P23" i="3"/>
  <c r="Q23" i="3"/>
  <c r="O24" i="3"/>
  <c r="P24" i="3"/>
  <c r="Q24" i="3"/>
  <c r="O25" i="3"/>
  <c r="P25" i="3"/>
  <c r="Q25" i="3"/>
  <c r="O26" i="3"/>
  <c r="P26" i="3"/>
  <c r="Q26" i="3"/>
  <c r="O27" i="3"/>
  <c r="P27" i="3"/>
  <c r="Q27" i="3"/>
  <c r="O28" i="3"/>
  <c r="P28" i="3"/>
  <c r="Q28" i="3"/>
  <c r="O29" i="3"/>
  <c r="P29" i="3"/>
  <c r="Q29" i="3"/>
  <c r="O30" i="3"/>
  <c r="P30" i="3"/>
  <c r="Q30" i="3"/>
  <c r="O31" i="3"/>
  <c r="P31" i="3"/>
  <c r="Q31" i="3"/>
  <c r="O32" i="3"/>
  <c r="P32" i="3"/>
  <c r="Q32" i="3"/>
  <c r="O33" i="3"/>
  <c r="P33" i="3"/>
  <c r="Q33" i="3"/>
  <c r="O34" i="3"/>
  <c r="P34" i="3"/>
  <c r="Q34" i="3"/>
  <c r="O35" i="3"/>
  <c r="P35" i="3"/>
  <c r="Q35" i="3"/>
  <c r="O36" i="3"/>
  <c r="P36" i="3"/>
  <c r="Q36" i="3"/>
  <c r="O37" i="3"/>
  <c r="P37" i="3"/>
  <c r="Q37" i="3"/>
  <c r="O38" i="3"/>
  <c r="P38" i="3"/>
  <c r="Q38" i="3"/>
  <c r="O39" i="3"/>
  <c r="P39" i="3"/>
  <c r="Q39" i="3"/>
  <c r="O40" i="3"/>
  <c r="P40" i="3"/>
  <c r="Q40" i="3"/>
  <c r="O41" i="3"/>
  <c r="P41" i="3"/>
  <c r="Q41" i="3"/>
  <c r="O42" i="3"/>
  <c r="P42" i="3"/>
  <c r="Q42" i="3"/>
  <c r="P12" i="3"/>
  <c r="Q12" i="3"/>
  <c r="P13" i="3"/>
  <c r="Q13" i="3"/>
  <c r="P14" i="3"/>
  <c r="Q14" i="3"/>
  <c r="O12" i="3"/>
  <c r="O13" i="3"/>
  <c r="O14" i="3"/>
  <c r="E43" i="3"/>
  <c r="J22" i="8"/>
  <c r="J21" i="8"/>
  <c r="J20" i="8"/>
  <c r="J19" i="8"/>
  <c r="C60" i="6"/>
  <c r="D4" i="7"/>
  <c r="E24" i="2"/>
  <c r="D5" i="9"/>
  <c r="C5" i="9"/>
  <c r="B48" i="3"/>
  <c r="B50" i="3"/>
  <c r="E50" i="3"/>
  <c r="F50" i="3"/>
  <c r="B52" i="3"/>
  <c r="E52" i="3"/>
  <c r="F52" i="3"/>
  <c r="B54" i="3"/>
  <c r="E54" i="3"/>
  <c r="F54" i="3"/>
  <c r="B46" i="3"/>
  <c r="F43" i="3"/>
  <c r="G43" i="3"/>
  <c r="G45" i="3" s="1"/>
  <c r="H43" i="3"/>
  <c r="H45" i="3" s="1"/>
  <c r="I43" i="3"/>
  <c r="I44" i="3"/>
  <c r="J43" i="3"/>
  <c r="J45" i="3" s="1"/>
  <c r="K43" i="3"/>
  <c r="K45" i="3"/>
  <c r="L43" i="3"/>
  <c r="M43" i="3"/>
  <c r="N43" i="3"/>
  <c r="C13" i="3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A13" i="3"/>
  <c r="A14" i="3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D34" i="10"/>
  <c r="E34" i="10"/>
  <c r="C34" i="10"/>
  <c r="B60" i="9"/>
  <c r="D49" i="9"/>
  <c r="C49" i="9"/>
  <c r="D44" i="9"/>
  <c r="D55" i="9"/>
  <c r="C44" i="9"/>
  <c r="C55" i="9" s="1"/>
  <c r="D35" i="9"/>
  <c r="C35" i="9"/>
  <c r="D26" i="9"/>
  <c r="D42" i="9" s="1"/>
  <c r="C26" i="9"/>
  <c r="C42" i="9"/>
  <c r="D14" i="9"/>
  <c r="C14" i="9"/>
  <c r="D7" i="9"/>
  <c r="D24" i="9"/>
  <c r="D56" i="9" s="1"/>
  <c r="C7" i="9"/>
  <c r="C24" i="9" s="1"/>
  <c r="B44" i="10"/>
  <c r="C44" i="10"/>
  <c r="D44" i="10"/>
  <c r="B38" i="10"/>
  <c r="B40" i="10"/>
  <c r="C40" i="10"/>
  <c r="D40" i="10"/>
  <c r="B42" i="10"/>
  <c r="C42" i="10"/>
  <c r="D42" i="10"/>
  <c r="B36" i="10"/>
  <c r="L7" i="3"/>
  <c r="A7" i="3"/>
  <c r="C7" i="2"/>
  <c r="A7" i="2"/>
  <c r="D7" i="10"/>
  <c r="A7" i="10"/>
  <c r="B28" i="2"/>
  <c r="B30" i="2"/>
  <c r="C30" i="2"/>
  <c r="E30" i="2"/>
  <c r="B32" i="2"/>
  <c r="C32" i="2"/>
  <c r="E32" i="2"/>
  <c r="B34" i="2"/>
  <c r="C34" i="2"/>
  <c r="E34" i="2"/>
  <c r="B26" i="2"/>
  <c r="D68" i="9"/>
  <c r="C68" i="9"/>
  <c r="B68" i="9"/>
  <c r="D66" i="9"/>
  <c r="C66" i="9"/>
  <c r="B66" i="9"/>
  <c r="D64" i="9"/>
  <c r="C64" i="9"/>
  <c r="B64" i="9"/>
  <c r="B62" i="9"/>
  <c r="D3" i="9"/>
  <c r="A3" i="9"/>
  <c r="D34" i="8"/>
  <c r="C34" i="8"/>
  <c r="B34" i="8"/>
  <c r="D32" i="8"/>
  <c r="C32" i="8"/>
  <c r="B32" i="8"/>
  <c r="D30" i="8"/>
  <c r="C30" i="8"/>
  <c r="B30" i="8"/>
  <c r="B28" i="8"/>
  <c r="B26" i="8"/>
  <c r="J16" i="8"/>
  <c r="J14" i="8"/>
  <c r="J13" i="8"/>
  <c r="J12" i="8"/>
  <c r="J11" i="8"/>
  <c r="J10" i="8"/>
  <c r="I9" i="8"/>
  <c r="I15" i="8" s="1"/>
  <c r="I17" i="8" s="1"/>
  <c r="H9" i="8"/>
  <c r="H15" i="8" s="1"/>
  <c r="H17" i="8" s="1"/>
  <c r="H23" i="8" s="1"/>
  <c r="G9" i="8"/>
  <c r="F9" i="8"/>
  <c r="J9" i="8" s="1"/>
  <c r="E9" i="8"/>
  <c r="E15" i="8" s="1"/>
  <c r="E23" i="8"/>
  <c r="E25" i="8" s="1"/>
  <c r="D9" i="8"/>
  <c r="C9" i="8"/>
  <c r="J8" i="8"/>
  <c r="J7" i="8"/>
  <c r="J3" i="8"/>
  <c r="A3" i="8"/>
  <c r="D44" i="7"/>
  <c r="C44" i="7"/>
  <c r="B44" i="7"/>
  <c r="D42" i="7"/>
  <c r="C42" i="7"/>
  <c r="B42" i="7"/>
  <c r="D40" i="7"/>
  <c r="C40" i="7"/>
  <c r="B40" i="7"/>
  <c r="B38" i="7"/>
  <c r="B36" i="7"/>
  <c r="D29" i="7"/>
  <c r="C29" i="7"/>
  <c r="D9" i="7"/>
  <c r="D24" i="7"/>
  <c r="D26" i="7" s="1"/>
  <c r="D28" i="7" s="1"/>
  <c r="C9" i="7"/>
  <c r="C24" i="7" s="1"/>
  <c r="C26" i="7" s="1"/>
  <c r="C28" i="7" s="1"/>
  <c r="C33" i="7" s="1"/>
  <c r="D6" i="7"/>
  <c r="C6" i="7"/>
  <c r="A4" i="7"/>
  <c r="D48" i="6"/>
  <c r="C48" i="6"/>
  <c r="D42" i="6"/>
  <c r="D49" i="6"/>
  <c r="C42" i="6"/>
  <c r="C49" i="6"/>
  <c r="C61" i="6" s="1"/>
  <c r="C63" i="6" s="1"/>
  <c r="C27" i="6"/>
  <c r="C28" i="6" s="1"/>
  <c r="C62" i="6" s="1"/>
  <c r="C17" i="6"/>
  <c r="E11" i="3"/>
  <c r="F11" i="3"/>
  <c r="G11" i="3" s="1"/>
  <c r="H11" i="3" s="1"/>
  <c r="I11" i="3" s="1"/>
  <c r="J11" i="3" s="1"/>
  <c r="K11" i="3" s="1"/>
  <c r="L11" i="3" s="1"/>
  <c r="M11" i="3" s="1"/>
  <c r="N11" i="3" s="1"/>
  <c r="D24" i="2"/>
  <c r="D14" i="2"/>
  <c r="D15" i="2"/>
  <c r="D16" i="2" s="1"/>
  <c r="D17" i="2" s="1"/>
  <c r="D18" i="2" s="1"/>
  <c r="D19" i="2" s="1"/>
  <c r="D20" i="2" s="1"/>
  <c r="D21" i="2" s="1"/>
  <c r="D22" i="2" s="1"/>
  <c r="A14" i="2"/>
  <c r="A15" i="2"/>
  <c r="A16" i="2" s="1"/>
  <c r="A17" i="2" s="1"/>
  <c r="A18" i="2" s="1"/>
  <c r="A19" i="2" s="1"/>
  <c r="A20" i="2" s="1"/>
  <c r="A21" i="2" s="1"/>
  <c r="A22" i="2" s="1"/>
  <c r="I45" i="3"/>
  <c r="D54" i="6"/>
  <c r="E24" i="8" s="1"/>
  <c r="E44" i="3"/>
  <c r="D17" i="6"/>
  <c r="E45" i="3"/>
  <c r="G44" i="3"/>
  <c r="D27" i="6"/>
  <c r="D28" i="6"/>
  <c r="F44" i="3"/>
  <c r="H44" i="3"/>
  <c r="F45" i="3"/>
  <c r="D33" i="7" l="1"/>
  <c r="I18" i="8"/>
  <c r="C56" i="9"/>
  <c r="C58" i="9" s="1"/>
  <c r="C23" i="8"/>
  <c r="D56" i="6"/>
  <c r="G25" i="8"/>
  <c r="G24" i="8"/>
  <c r="D57" i="6"/>
  <c r="H25" i="8"/>
  <c r="H24" i="8"/>
  <c r="I23" i="8"/>
  <c r="D53" i="6"/>
  <c r="D25" i="8"/>
  <c r="J44" i="3"/>
  <c r="D44" i="3"/>
  <c r="D45" i="3"/>
  <c r="F15" i="8"/>
  <c r="F17" i="8" s="1"/>
  <c r="F23" i="8" s="1"/>
  <c r="J17" i="8" l="1"/>
  <c r="D58" i="6"/>
  <c r="I24" i="8" s="1"/>
  <c r="C24" i="8"/>
  <c r="J23" i="8"/>
  <c r="C25" i="8"/>
  <c r="C60" i="9"/>
  <c r="C59" i="9"/>
  <c r="D57" i="9"/>
  <c r="D58" i="9" s="1"/>
  <c r="D55" i="6"/>
  <c r="D60" i="6" s="1"/>
  <c r="D61" i="6" s="1"/>
  <c r="F25" i="8"/>
  <c r="F24" i="8"/>
  <c r="J15" i="8"/>
  <c r="D59" i="6"/>
  <c r="J18" i="8"/>
  <c r="D24" i="8"/>
  <c r="D63" i="6" l="1"/>
  <c r="D62" i="6"/>
  <c r="J25" i="8"/>
  <c r="J24" i="8"/>
  <c r="D59" i="9"/>
  <c r="D60" i="9"/>
  <c r="I25" i="8"/>
</calcChain>
</file>

<file path=xl/sharedStrings.xml><?xml version="1.0" encoding="utf-8"?>
<sst xmlns="http://schemas.openxmlformats.org/spreadsheetml/2006/main" count="439" uniqueCount="306">
  <si>
    <t>“Даатгагч болон даатгалын мэргэжлийн оролцогчийн                                                                                                                                       санхүүгийн нэмэлт тайлангийн агуулга, маягтыг                                                                                                                        тогтоох журам”-ын 38 дугаар хавсралт</t>
  </si>
  <si>
    <t>МАЯГТ СЗХ04138. ДААТГАЛЫН ХОХИРОЛ ҮНЭЛЭГЧ КОМПАНИЙН ҮНЭЛСЭН ДААТГАЛЫН ЗҮЙЛИЙН ТАЙЛАН</t>
  </si>
  <si>
    <t>(төгрөгөөр)</t>
  </si>
  <si>
    <t>№</t>
  </si>
  <si>
    <t>Даатгалын зүйл</t>
  </si>
  <si>
    <t>Хэмжих нэгж</t>
  </si>
  <si>
    <t>Мөрийн дугаар</t>
  </si>
  <si>
    <t>Даатгалын хохирлын үнэлгээ хийсэн даатгалын зүйлийн тоо</t>
  </si>
  <si>
    <t>А</t>
  </si>
  <si>
    <t>Б</t>
  </si>
  <si>
    <t>В</t>
  </si>
  <si>
    <t>Г</t>
  </si>
  <si>
    <t>Хүний амь нас, эрүүл мэнд</t>
  </si>
  <si>
    <t>хүн</t>
  </si>
  <si>
    <t>Байшин барилга</t>
  </si>
  <si>
    <t>ш</t>
  </si>
  <si>
    <t>Тоног төхөөрөмж</t>
  </si>
  <si>
    <t>Бараа материал</t>
  </si>
  <si>
    <t>Автотээврийн хэрэгсэл</t>
  </si>
  <si>
    <t>Ачаа</t>
  </si>
  <si>
    <t>тн</t>
  </si>
  <si>
    <t>Газар тариалан</t>
  </si>
  <si>
    <t>га</t>
  </si>
  <si>
    <t>Мал, амьтад</t>
  </si>
  <si>
    <t>толгой</t>
  </si>
  <si>
    <t>Агаарын хөлөг</t>
  </si>
  <si>
    <t>Мөнгөн хөрөнгө</t>
  </si>
  <si>
    <t>төгрөг</t>
  </si>
  <si>
    <t>Бусад</t>
  </si>
  <si>
    <t>ДҮН</t>
  </si>
  <si>
    <t>“Даатгагч болон даатгалын мэргэжлийн оролцогчийн                                                                                                                                       санхүүгийн нэмэлт тайлангийн агуулга, маягтыг                                                                                                                        тогтоох журам”-ын 39 дүгээр хавсралт</t>
  </si>
  <si>
    <t>МАЯГТ СЗХ04139. ДААТГАЛЫН ХОХИРОЛ ҮНЭЛЭГЧ КОМПАНИЙН САЛБАР, ТӨЛӨӨЛӨГЧИЙН ГАЗРЫН ДЭЛГЭРЭНГҮЙ ТАЙЛАН</t>
  </si>
  <si>
    <t>Салбар</t>
  </si>
  <si>
    <t>Нийт хөрөнгө</t>
  </si>
  <si>
    <t>Үүнээс:</t>
  </si>
  <si>
    <t>Даатгалын хохирлын нийт үнэлгээ</t>
  </si>
  <si>
    <t>Даатгалын хохирол үнэлгээний тоо</t>
  </si>
  <si>
    <t>Даатгалын хохирол үнэлгээний орлого</t>
  </si>
  <si>
    <t>Бусад орлого</t>
  </si>
  <si>
    <t>Нийт ажиллагчдын тоо</t>
  </si>
  <si>
    <t>Үүнээс: Даатгалын хохирол үнэлгээний шалгалтад тэнцсэн ажиллагчдын тоо</t>
  </si>
  <si>
    <t>Үүнээс: Хөрөнгийн үнэлгээний тусгай зөвшөөрөлтэй  ажиллагчдын тоо</t>
  </si>
  <si>
    <t>Хөрөнгө оруулалт</t>
  </si>
  <si>
    <t>Үндсэн хөрөнгө</t>
  </si>
  <si>
    <t>Төв компани</t>
  </si>
  <si>
    <t xml:space="preserve"> </t>
  </si>
  <si>
    <t>ҮЗҮҮЛЭЛТ</t>
  </si>
  <si>
    <t>Өмч</t>
  </si>
  <si>
    <t>Халаасны хувьцаа</t>
  </si>
  <si>
    <t>Нэмж төлөгдсөн капитал</t>
  </si>
  <si>
    <t>Хөрөнгийн дахин үнэлгээний нэмэгдэл</t>
  </si>
  <si>
    <t>Гадаад валютын хөрвүүлэлтийн нөөц</t>
  </si>
  <si>
    <t>Эздийн өмчийн бусад хэсэг</t>
  </si>
  <si>
    <t>Хуримтлагдсан ашиг</t>
  </si>
  <si>
    <t>Нийт дүн</t>
  </si>
  <si>
    <t>Нягтлан бодох бүртгэлийн бодлогын өөрчлөлтийн нөлөө, алдааны залруулга</t>
  </si>
  <si>
    <t>Залруулсан  үлдэгдэл</t>
  </si>
  <si>
    <t>Тайлант үеийн цэвэр ашиг (алдагдал)</t>
  </si>
  <si>
    <t>Бусад дэлгэрэнгүй орлого</t>
  </si>
  <si>
    <t>Өмчид гарсан өөрчлөлт</t>
  </si>
  <si>
    <t xml:space="preserve">Зарласан ногдол ашиг </t>
  </si>
  <si>
    <t>Дахин үнэлгээний нэмэгдлийн хэрэгжсэн дүн</t>
  </si>
  <si>
    <t>Үндсэн үйл ажиллагааны мөнгөн гүйлгээ</t>
  </si>
  <si>
    <t>Мөнгөн орлогын дүн (+)</t>
  </si>
  <si>
    <t>1.1.1</t>
  </si>
  <si>
    <t>1.1.2</t>
  </si>
  <si>
    <t>1.1.3</t>
  </si>
  <si>
    <t>Эрхийн шимтгэл, хураамж, төлбөрийн орлого</t>
  </si>
  <si>
    <t>1.1.4</t>
  </si>
  <si>
    <t>1.1.5</t>
  </si>
  <si>
    <t>Буцаан авсан албан татвар</t>
  </si>
  <si>
    <t>1.1.6</t>
  </si>
  <si>
    <t>Татаас, санхүүжилтийн орлого</t>
  </si>
  <si>
    <t>1.1.7</t>
  </si>
  <si>
    <t>Бусад мөнгөн орлого</t>
  </si>
  <si>
    <t>Мөнгөн зарлагын дүн (-)</t>
  </si>
  <si>
    <t>1.2.1</t>
  </si>
  <si>
    <t xml:space="preserve">Ажиллагчдад төлсөн </t>
  </si>
  <si>
    <t>1.2.2</t>
  </si>
  <si>
    <t>Нийгмийн даатгалын байгууллагад төлсөн</t>
  </si>
  <si>
    <t>1.2.3</t>
  </si>
  <si>
    <t>1.2.4</t>
  </si>
  <si>
    <t xml:space="preserve">Ашиглалтын зардалд төлсөн </t>
  </si>
  <si>
    <t>1.2.5</t>
  </si>
  <si>
    <t>1.2.6</t>
  </si>
  <si>
    <t>1.2.7</t>
  </si>
  <si>
    <t>1.2.8</t>
  </si>
  <si>
    <t>1.2.9</t>
  </si>
  <si>
    <t xml:space="preserve">Хүүний төлбөрт төлсөн </t>
  </si>
  <si>
    <t xml:space="preserve">Татварын байгууллагад төлсөн </t>
  </si>
  <si>
    <t>Бусад мөнгөн зарлага</t>
  </si>
  <si>
    <t>Үндсэн үйл ажиллагааны цэвэр мөнгөн гүйлгээний дүн</t>
  </si>
  <si>
    <t>Хөрөнгө оруулалтын үйл ажиллагааны мөнгөн гүйлгээ</t>
  </si>
  <si>
    <t>2.1.1</t>
  </si>
  <si>
    <t>Үндсэн хөрөнгө борлуулсны орлого</t>
  </si>
  <si>
    <t>2.1.2</t>
  </si>
  <si>
    <t>Биет бус хөрөнгө борлуулсны орлого</t>
  </si>
  <si>
    <t>Хөрөнгө оруулалт борлуулсны орлого</t>
  </si>
  <si>
    <t>Бусад урт хугацаат хөрөнгө борлуулсны орлого</t>
  </si>
  <si>
    <t>Хүлээн авсан хүүний орлого</t>
  </si>
  <si>
    <t>Хүлээн авсан ногдол ашиг</t>
  </si>
  <si>
    <t xml:space="preserve">Үндсэн хөрөнгө олж эзэмшихэд төлсөн </t>
  </si>
  <si>
    <t xml:space="preserve">Биет бус хөрөнгө олж эзэмшихэд төлсөн </t>
  </si>
  <si>
    <t xml:space="preserve">Хөрөнгө оруулалт олж эзэмшихэд төлсөн </t>
  </si>
  <si>
    <t>Бусдад олгосон зээл болон урьдчилгаа</t>
  </si>
  <si>
    <t>Хөрөнгө оруулалтын үйл ажиллагааны цэвэр мөнгөн гүйлгээний дүн</t>
  </si>
  <si>
    <t>Санхүүгийн үйл ажиллагааны мөнгөн гүйлгээ</t>
  </si>
  <si>
    <t xml:space="preserve">Зээл авсан, өрийн үнэт цаас гаргаснаас хүлээн авсан </t>
  </si>
  <si>
    <t>Хувьцаа болон өмчийн бусад үнэт цаас гаргаснаас хүлээн авсан</t>
  </si>
  <si>
    <t>Төрөл бүрийн хандив</t>
  </si>
  <si>
    <t>Зээл, өрийн үнэт цаасны төлбөрт төлсөн мөнгө</t>
  </si>
  <si>
    <t>Хувьцаа буцаан худалдаж авахад төлсөн</t>
  </si>
  <si>
    <t>Төлсөн ногдол ашиг</t>
  </si>
  <si>
    <t>Санхүүгийн үйл ажиллагааны цэвэр мөнгөн гүйлгээний дүн</t>
  </si>
  <si>
    <t>Бүх цэвэр мөнгөн гүйлгээ</t>
  </si>
  <si>
    <t>Мөнгө, түүнтэй адилтгах хөрөнгийн эхний үлдэгдэл</t>
  </si>
  <si>
    <t>Мөнгө, түүнтэй адилтгах хөрөнгийн эцсийн үлдэгдэл</t>
  </si>
  <si>
    <t>.... оны .. сарын ..-ны өдөр</t>
  </si>
  <si>
    <t xml:space="preserve">                                                                                                                                                               /төгрөгөөр/</t>
  </si>
  <si>
    <t>... оны ..-р сарын ..</t>
  </si>
  <si>
    <t>ХӨРӨНГӨ</t>
  </si>
  <si>
    <t>Эргэлтийн хөрөнгө</t>
  </si>
  <si>
    <t>Мөнгө,түүнтэй адилтгах хөрөнгө</t>
  </si>
  <si>
    <t xml:space="preserve">Дансны авлага </t>
  </si>
  <si>
    <t>Татвар, НДШ – ийн авлага</t>
  </si>
  <si>
    <t>Бусад авлага</t>
  </si>
  <si>
    <t>Бусад санхүүгийн хөрөнгө</t>
  </si>
  <si>
    <t>Урьдчилж төлсөн зардал/тооцоо</t>
  </si>
  <si>
    <t>1.1.8</t>
  </si>
  <si>
    <t>Бусад эргэлтийн хөрөнгө</t>
  </si>
  <si>
    <t>1.1.9</t>
  </si>
  <si>
    <t>Эргэлтийн хөрөнгийн дүн</t>
  </si>
  <si>
    <t>Эргэлтийн бус хөрөнгө</t>
  </si>
  <si>
    <t>Биет бус хөрөнгө</t>
  </si>
  <si>
    <t>Биологийн хөрөнгө</t>
  </si>
  <si>
    <t>Урт хугацаат  хөрөнгө оруулалт</t>
  </si>
  <si>
    <t>Хайгуул ба үнэлгээний хөрөнгө</t>
  </si>
  <si>
    <t>Хойшлогдсон татварын хөрөнгө</t>
  </si>
  <si>
    <t>Хөрөнгө оруулалтын зориулалттай үл хөдлөх хөрөнгө</t>
  </si>
  <si>
    <t>Бусад эргэлтийн бус хөрөнгө</t>
  </si>
  <si>
    <t>Эргэлтийн бус хөрөнгийн дүн</t>
  </si>
  <si>
    <t>НИЙТ ХӨРӨНГИЙН ДҮН</t>
  </si>
  <si>
    <t>ӨР ТӨЛБӨР БА ЭЗДИЙН ӨМЧ</t>
  </si>
  <si>
    <t>Өр төлбөр</t>
  </si>
  <si>
    <t>Богино хугацаат өр төлбөр</t>
  </si>
  <si>
    <t>2.1.1.1</t>
  </si>
  <si>
    <t>Дансны өглөг</t>
  </si>
  <si>
    <t>2.1.1.2</t>
  </si>
  <si>
    <t>Цалингийн  өглөг</t>
  </si>
  <si>
    <t>2.1.1.3</t>
  </si>
  <si>
    <t>Татварын өр</t>
  </si>
  <si>
    <t>2.1.1.4</t>
  </si>
  <si>
    <t>НДШ - ийн  өглөг</t>
  </si>
  <si>
    <t>2.1.1.5</t>
  </si>
  <si>
    <t>Богино хугацаат зээл</t>
  </si>
  <si>
    <t>2.1.1.6</t>
  </si>
  <si>
    <t>Хүүний  өглөг</t>
  </si>
  <si>
    <t>2.1.1.7</t>
  </si>
  <si>
    <t>Ногдол ашгийн  өглөг</t>
  </si>
  <si>
    <t>2.1.1.8</t>
  </si>
  <si>
    <t>Урьдчилж орсон орлого</t>
  </si>
  <si>
    <t>2.1.1.9</t>
  </si>
  <si>
    <t>Нөөц  /өр төлбөр/</t>
  </si>
  <si>
    <t>2.1.1.10</t>
  </si>
  <si>
    <t>Бусад богино хугацаат өр төлбөр</t>
  </si>
  <si>
    <t>2.1.1.11</t>
  </si>
  <si>
    <t>Богино хугацаат өр төлбөрийн дүн</t>
  </si>
  <si>
    <t>Урт хугацаат өр төлбөр</t>
  </si>
  <si>
    <t>2.1.2.1</t>
  </si>
  <si>
    <t>Урт хугацаат зээл</t>
  </si>
  <si>
    <t>2.1.2.2</t>
  </si>
  <si>
    <t>Нөөц /өр төлбөр/</t>
  </si>
  <si>
    <t>2.1.2.3</t>
  </si>
  <si>
    <t xml:space="preserve">Хойшлогдсон татварын өр </t>
  </si>
  <si>
    <t>2.1.2.4</t>
  </si>
  <si>
    <t>Бусад урт хугацаат өр төлбөр</t>
  </si>
  <si>
    <t>2.1.2.5</t>
  </si>
  <si>
    <t>Урт хугацаат өр төлбөрийн дүн</t>
  </si>
  <si>
    <t>Өр төлбөрийн нийт дүн</t>
  </si>
  <si>
    <r>
      <t xml:space="preserve"> </t>
    </r>
    <r>
      <rPr>
        <b/>
        <sz val="10"/>
        <rFont val="Times New Roman"/>
        <family val="1"/>
      </rPr>
      <t>Эздийн өмч</t>
    </r>
  </si>
  <si>
    <t>2.3.1</t>
  </si>
  <si>
    <t>Өмч: - хувийн</t>
  </si>
  <si>
    <t>2.3.2</t>
  </si>
  <si>
    <t>2.3.3</t>
  </si>
  <si>
    <t>2.3.4</t>
  </si>
  <si>
    <t>2.3.5</t>
  </si>
  <si>
    <t>2.3.6</t>
  </si>
  <si>
    <t>2.3.7</t>
  </si>
  <si>
    <t>2.3.8</t>
  </si>
  <si>
    <t>2.3.10</t>
  </si>
  <si>
    <t>Тайлангийн үеийн ашиг</t>
  </si>
  <si>
    <t>2.3.11</t>
  </si>
  <si>
    <t>Эздийн өмчийн дүн</t>
  </si>
  <si>
    <t>ӨР ТӨЛБӨР БА ЭЗДИЙН ӨМЧИЙН ДҮН</t>
  </si>
  <si>
    <t>тамга тэмдэг</t>
  </si>
  <si>
    <t xml:space="preserve">ТАЙЛАН ГАРГАСАН:    </t>
  </si>
  <si>
    <t xml:space="preserve"> Гүйцэтгэх захирал</t>
  </si>
  <si>
    <t xml:space="preserve">/…………………./   </t>
  </si>
  <si>
    <t>/............................../</t>
  </si>
  <si>
    <t xml:space="preserve"> Ерөнхий нягтлан бодогч  </t>
  </si>
  <si>
    <t>.........................................................</t>
  </si>
  <si>
    <t>Борлуулалтын орлого (цэвэр)</t>
  </si>
  <si>
    <r>
      <t xml:space="preserve">Нийт ашиг </t>
    </r>
    <r>
      <rPr>
        <sz val="10"/>
        <color indexed="8"/>
        <rFont val="Times New Roman"/>
        <family val="1"/>
      </rPr>
      <t>(</t>
    </r>
    <r>
      <rPr>
        <b/>
        <sz val="10"/>
        <color indexed="8"/>
        <rFont val="Times New Roman"/>
        <family val="1"/>
      </rPr>
      <t xml:space="preserve"> алдагдал</t>
    </r>
    <r>
      <rPr>
        <sz val="10"/>
        <color indexed="8"/>
        <rFont val="Times New Roman"/>
        <family val="1"/>
      </rPr>
      <t>)</t>
    </r>
  </si>
  <si>
    <t>Түрээсийн орлого</t>
  </si>
  <si>
    <t>Хүүний орлого</t>
  </si>
  <si>
    <t>Ногдол ашгийн орлого</t>
  </si>
  <si>
    <t>Эрхийн шимтгэлийн орлого</t>
  </si>
  <si>
    <t>Борлуулалт, маркетингийн зардал</t>
  </si>
  <si>
    <t>Ерөнхий ба удирдлагын зардал</t>
  </si>
  <si>
    <t>Санхүүгийн зардал</t>
  </si>
  <si>
    <t>Бусад зардал</t>
  </si>
  <si>
    <t>Гадаад валютын ханшийн зөрүүний  олз (гарз)</t>
  </si>
  <si>
    <t>Үндсэн хөрөнгө данснаас хассаны олз (гарз)</t>
  </si>
  <si>
    <t>Биет бус хөрөнгө данснаас хассаны олз (гарз)</t>
  </si>
  <si>
    <t>Хөрөнгө оруулалт борлуулснаас үүссэн  олз (гарз)</t>
  </si>
  <si>
    <t>Бусад ашиг ( алдагдал)</t>
  </si>
  <si>
    <r>
      <t xml:space="preserve">Татвар төлөхийн өмнөх  ашиг </t>
    </r>
    <r>
      <rPr>
        <sz val="10"/>
        <color indexed="8"/>
        <rFont val="Times New Roman"/>
        <family val="1"/>
      </rPr>
      <t>(</t>
    </r>
    <r>
      <rPr>
        <b/>
        <sz val="10"/>
        <color indexed="8"/>
        <rFont val="Times New Roman"/>
        <family val="1"/>
      </rPr>
      <t xml:space="preserve"> алдагдал</t>
    </r>
    <r>
      <rPr>
        <sz val="10"/>
        <color indexed="8"/>
        <rFont val="Times New Roman"/>
        <family val="1"/>
      </rPr>
      <t>)</t>
    </r>
  </si>
  <si>
    <t>Орлогын татварын зардал</t>
  </si>
  <si>
    <t>Татварын дараах ашиг (алдагдал)</t>
  </si>
  <si>
    <t xml:space="preserve">Зогсоосон үйл ажиллагааны татварын дараах ашиг (алдагдал) </t>
  </si>
  <si>
    <t>Тайлант үеийн цэвэр ашиг ( алдагдал)</t>
  </si>
  <si>
    <t>Хөрөнгийн дахин үнэлгээний нэмэгдлийн зөрүү</t>
  </si>
  <si>
    <t>Гадаад валютын хөрвүүлэлтийн зөрүү</t>
  </si>
  <si>
    <t xml:space="preserve">Бусад  олз (гарз) </t>
  </si>
  <si>
    <t>Орлогын нийт дүн</t>
  </si>
  <si>
    <t>Нэгж хувьцаанд ногдох суурь ашиг (алдагдал)</t>
  </si>
  <si>
    <t xml:space="preserve">             </t>
  </si>
  <si>
    <t>201   оны   -р сарын    -ний үлдэгдэл</t>
  </si>
  <si>
    <t>Тайлант үеийн цэвэр ашиг         (алдагдал)</t>
  </si>
  <si>
    <t>Бараа борлуулсан, үйлчилгээ үзүүлсний орлого</t>
  </si>
  <si>
    <t>Даатгалын нөхвөрөөс хүлээн авсан мөнгө</t>
  </si>
  <si>
    <t>Түлш шатахуун, тээврийн хөлс, сэлбэг хэрэгсэлдтөлсөн</t>
  </si>
  <si>
    <t>Бусдад олгосон зээл, мөнгөн   урьдчилгааны буцаан төлөлт</t>
  </si>
  <si>
    <t xml:space="preserve">Бусад урт хугацаат хөрөнгө олж эзэмшихэд төлсөн      </t>
  </si>
  <si>
    <t xml:space="preserve">Санхүүгийн түрээсийн өглөгт төлсөн  </t>
  </si>
  <si>
    <t xml:space="preserve">                                        </t>
  </si>
  <si>
    <t>ДААТГАЛЫН ХОХИРОЛ ҮНЭЛЭГЧ КОМПАНИЙН КОМПАНИЙН САНХҮҮГИЙН БАЙДЛЫН ТАЙЛАН</t>
  </si>
  <si>
    <t>ДААТГАЛЫН ХОХИРОЛ ҮНЭЛЭГЧ КОМПАНИЙН ОРЛОГЫН ДЭЛГЭРЭНГҮЙ ТАЙЛАН</t>
  </si>
  <si>
    <t>ДААТГАЛЫН ХОХИРОЛ ҮНЭЛЭГЧ КОМПАНИЙН ӨМЧИЙН ӨӨРЧЛӨЛТИЙН ТАЙЛАН</t>
  </si>
  <si>
    <t>ДААТГАЛЫН ХОХИРОЛ ҮНЭЛЭГЧ КОМПАНИЙН МӨНГӨН ГҮЙЛГЭЭНИЙ ТАЙЛАН</t>
  </si>
  <si>
    <t>Даатгалын хохирлыг үнэлсэн тоо</t>
  </si>
  <si>
    <t>1. Сайн дурын даатгал</t>
  </si>
  <si>
    <t>1.1.Гэнэтийн осол, эмчилгээний зардлын даатгал</t>
  </si>
  <si>
    <t>1.2.Хөрөнгийн даатгал</t>
  </si>
  <si>
    <t>1.3.Автотээврийн хэрэгслийн даатгал</t>
  </si>
  <si>
    <t>1.4.Ачааны даатгал</t>
  </si>
  <si>
    <t>1.5.Барилга угсралтын даатгал</t>
  </si>
  <si>
    <t>1.6.Газар тариалангийн даатгал</t>
  </si>
  <si>
    <t>1.7.Мал амьтдын даатгал</t>
  </si>
  <si>
    <t>1.8.Агаарын хөлгийн даатгал</t>
  </si>
  <si>
    <t>1.9.Авто тээврийн хэрэгслийн жолоочийн хариуцлагын даатгал</t>
  </si>
  <si>
    <t>1.10.Хариуцлагын даатгал</t>
  </si>
  <si>
    <t>1.11.Санхүүгийн даатгал</t>
  </si>
  <si>
    <t>1.12.Зээлийн даатгал</t>
  </si>
  <si>
    <t>1.13.Итгэлцлийн даатгал</t>
  </si>
  <si>
    <t>1.14.Төмөр замын болон усан замын тээврийн хэрэгслийн даатгал</t>
  </si>
  <si>
    <t>1.15.Төмөр замын эсхүл усан замын тээврийн хэрэгслийг өмчлөх, эзэмших ашиглахтай холбоотой хариуцлагын даатгал</t>
  </si>
  <si>
    <t>1.16.Агаарын хөлгийг өмчлөх, эзэмших, ашиглахтай холбоотой хариуцлагын даатгал</t>
  </si>
  <si>
    <t>1.17. Хугацаат амьдралын даатгал</t>
  </si>
  <si>
    <t>1.18. Насан туршийн даатгал</t>
  </si>
  <si>
    <t>1.19. Хуримтлалын даатгал</t>
  </si>
  <si>
    <t>1.20. Тэтгэврийн даатгал</t>
  </si>
  <si>
    <t>1.21. Эрүүл мэндийн даатгал</t>
  </si>
  <si>
    <t>1.22. Аннуити даатгал</t>
  </si>
  <si>
    <t>2. Албан журмын даатгал</t>
  </si>
  <si>
    <t>2.1. Жолоочийн хариуцлагын албан журмын даатгал</t>
  </si>
  <si>
    <t>Дүн</t>
  </si>
  <si>
    <t>“Даатгагч болон даатгалын мэргэжлийн оролцогчийн санхүүгийн нэмэлт тайлангийн агуулга, маягтыг тогтоох журам”-ын 38 дугаар хавсралт</t>
  </si>
  <si>
    <t>МАЯГТ СЗХ04137.ДААТГАЛЫН ХОХИРОЛ ҮНЭЛЭГЧ КОМПАНИЙН ОРЛОГЫН ДЭЛГЭРЭНГҮЙ ТАЙЛАН</t>
  </si>
  <si>
    <t>Борлуулалтын өртөг</t>
  </si>
  <si>
    <t>Бараа материал худалдан авахад төлсөн</t>
  </si>
  <si>
    <t>Даатгалын төлбөрт төлсөн</t>
  </si>
  <si>
    <t>Үзүүлэлт</t>
  </si>
  <si>
    <t>Архангай</t>
  </si>
  <si>
    <t>Баян-Өлгий</t>
  </si>
  <si>
    <t>Баян-Хонгор</t>
  </si>
  <si>
    <t>Булган</t>
  </si>
  <si>
    <t>Говь-Алтай</t>
  </si>
  <si>
    <t>Дорноговь</t>
  </si>
  <si>
    <t>Дорнод</t>
  </si>
  <si>
    <t>Дундговь</t>
  </si>
  <si>
    <t>Завхан</t>
  </si>
  <si>
    <t>Өвөрхангай</t>
  </si>
  <si>
    <t>Өмнөговь</t>
  </si>
  <si>
    <t>Сүхбаатар</t>
  </si>
  <si>
    <t>Сэлэнгэ</t>
  </si>
  <si>
    <t>Төв</t>
  </si>
  <si>
    <t>Увс</t>
  </si>
  <si>
    <t>Ховд</t>
  </si>
  <si>
    <t>Хөвсгөл</t>
  </si>
  <si>
    <t>Хэнтий</t>
  </si>
  <si>
    <t>Дархан уул</t>
  </si>
  <si>
    <t>Орхон</t>
  </si>
  <si>
    <t>Говьсүмбэр</t>
  </si>
  <si>
    <t>Чингэлтэй дүүрэг</t>
  </si>
  <si>
    <t>Сонгино хайрхан</t>
  </si>
  <si>
    <t>Баянзүрх дүүрэг</t>
  </si>
  <si>
    <t>Хан-Уул дүүрэг</t>
  </si>
  <si>
    <t>Багануур дүүрэг</t>
  </si>
  <si>
    <t>Сүхбаатар дүүрэг</t>
  </si>
  <si>
    <t>Налайх дүүрэг</t>
  </si>
  <si>
    <t>Баганхангай дүүрэг</t>
  </si>
  <si>
    <t>Баянгол дүүрэг</t>
  </si>
  <si>
    <t>Хохирол үнэлэгчийн нэр: " ......................" ХХК</t>
  </si>
  <si>
    <t xml:space="preserve">         - төрийн</t>
  </si>
  <si>
    <t>Хувилбар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</si>
</sst>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6">
    <font>
      <sz val="11"/>
      <color theme="1"/>
      <name val="Calibri"/>
      <family val="2"/>
      <scheme val="minor"/>
    </font>
    <font>
      <sz val="11"/>
      <name val="Newtonctt"/>
    </font>
    <font>
      <sz val="10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b/>
      <u val="singleAccounting"/>
      <sz val="10"/>
      <name val="Times New Roman"/>
      <family val="1"/>
    </font>
    <font>
      <sz val="10"/>
      <name val="Mang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8"/>
      <color rgb="FFFF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b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/>
    <xf numFmtId="0" fontId="13" fillId="0" borderId="0"/>
    <xf numFmtId="0" fontId="10" fillId="0" borderId="0"/>
  </cellStyleXfs>
  <cellXfs count="222">
    <xf numFmtId="0" fontId="0" fillId="0" borderId="0" xfId="0"/>
    <xf numFmtId="0" fontId="1" fillId="0" borderId="0" xfId="4" applyFont="1"/>
    <xf numFmtId="0" fontId="2" fillId="2" borderId="0" xfId="4" applyFont="1" applyFill="1" applyAlignment="1">
      <alignment horizontal="center" vertical="center"/>
    </xf>
    <xf numFmtId="0" fontId="2" fillId="2" borderId="0" xfId="4" applyFont="1" applyFill="1" applyAlignment="1">
      <alignment vertical="center"/>
    </xf>
    <xf numFmtId="0" fontId="15" fillId="2" borderId="0" xfId="4" applyFont="1" applyFill="1" applyAlignment="1">
      <alignment horizontal="center" vertical="center"/>
    </xf>
    <xf numFmtId="0" fontId="15" fillId="2" borderId="0" xfId="4" applyFont="1" applyFill="1" applyAlignment="1">
      <alignment horizontal="center"/>
    </xf>
    <xf numFmtId="0" fontId="16" fillId="0" borderId="0" xfId="4" applyFont="1"/>
    <xf numFmtId="0" fontId="15" fillId="2" borderId="0" xfId="4" applyFont="1" applyFill="1" applyAlignment="1">
      <alignment horizontal="center" vertical="center" wrapText="1"/>
    </xf>
    <xf numFmtId="0" fontId="17" fillId="0" borderId="0" xfId="4" applyFont="1" applyAlignment="1">
      <alignment horizontal="right"/>
    </xf>
    <xf numFmtId="0" fontId="2" fillId="2" borderId="7" xfId="4" applyFont="1" applyFill="1" applyBorder="1" applyAlignment="1">
      <alignment horizontal="center" vertical="center"/>
    </xf>
    <xf numFmtId="0" fontId="16" fillId="2" borderId="7" xfId="4" applyFont="1" applyFill="1" applyBorder="1" applyAlignment="1">
      <alignment horizontal="center" wrapText="1"/>
    </xf>
    <xf numFmtId="0" fontId="16" fillId="2" borderId="7" xfId="4" applyFont="1" applyFill="1" applyBorder="1" applyAlignment="1">
      <alignment vertical="center" wrapText="1"/>
    </xf>
    <xf numFmtId="0" fontId="16" fillId="2" borderId="7" xfId="4" applyFont="1" applyFill="1" applyBorder="1" applyAlignment="1">
      <alignment vertical="center"/>
    </xf>
    <xf numFmtId="0" fontId="16" fillId="2" borderId="7" xfId="4" applyFont="1" applyFill="1" applyBorder="1" applyAlignment="1">
      <alignment horizontal="center"/>
    </xf>
    <xf numFmtId="0" fontId="2" fillId="2" borderId="7" xfId="4" applyFont="1" applyFill="1" applyBorder="1" applyAlignment="1">
      <alignment vertical="center" wrapText="1"/>
    </xf>
    <xf numFmtId="0" fontId="2" fillId="2" borderId="7" xfId="4" applyFont="1" applyFill="1" applyBorder="1" applyAlignment="1">
      <alignment horizontal="center" wrapText="1"/>
    </xf>
    <xf numFmtId="0" fontId="16" fillId="2" borderId="0" xfId="4" applyFont="1" applyFill="1" applyAlignment="1">
      <alignment vertical="center"/>
    </xf>
    <xf numFmtId="0" fontId="16" fillId="2" borderId="0" xfId="4" applyFont="1" applyFill="1"/>
    <xf numFmtId="0" fontId="16" fillId="0" borderId="0" xfId="4" applyFont="1" applyAlignment="1">
      <alignment horizontal="left"/>
    </xf>
    <xf numFmtId="0" fontId="15" fillId="0" borderId="0" xfId="4" applyFont="1"/>
    <xf numFmtId="0" fontId="14" fillId="0" borderId="0" xfId="4"/>
    <xf numFmtId="0" fontId="16" fillId="0" borderId="0" xfId="4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43" fontId="2" fillId="3" borderId="1" xfId="1" applyFont="1" applyFill="1" applyBorder="1" applyAlignment="1" applyProtection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43" fontId="2" fillId="0" borderId="1" xfId="1" applyFont="1" applyBorder="1" applyAlignment="1" applyProtection="1">
      <alignment vertical="center" wrapText="1"/>
      <protection locked="0"/>
    </xf>
    <xf numFmtId="164" fontId="2" fillId="0" borderId="0" xfId="0" applyNumberFormat="1" applyFont="1" applyAlignment="1">
      <alignment vertical="center"/>
    </xf>
    <xf numFmtId="43" fontId="4" fillId="3" borderId="1" xfId="1" applyFont="1" applyFill="1" applyBorder="1" applyAlignment="1" applyProtection="1">
      <alignment vertical="center" wrapText="1"/>
    </xf>
    <xf numFmtId="43" fontId="8" fillId="3" borderId="1" xfId="1" applyFont="1" applyFill="1" applyBorder="1" applyAlignment="1" applyProtection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43" fontId="8" fillId="3" borderId="2" xfId="1" applyFont="1" applyFill="1" applyBorder="1" applyAlignment="1" applyProtection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8" fillId="0" borderId="3" xfId="5" applyFont="1" applyBorder="1" applyAlignment="1">
      <alignment horizontal="center" wrapText="1"/>
    </xf>
    <xf numFmtId="164" fontId="19" fillId="0" borderId="0" xfId="0" applyNumberFormat="1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horizontal="left" indent="5"/>
    </xf>
    <xf numFmtId="0" fontId="16" fillId="0" borderId="0" xfId="0" applyFont="1" applyAlignment="1">
      <alignment horizontal="center" vertical="center"/>
    </xf>
    <xf numFmtId="0" fontId="20" fillId="0" borderId="0" xfId="0" applyFont="1"/>
    <xf numFmtId="0" fontId="16" fillId="0" borderId="0" xfId="0" applyFont="1" applyAlignment="1">
      <alignment wrapText="1"/>
    </xf>
    <xf numFmtId="0" fontId="21" fillId="0" borderId="0" xfId="0" applyFont="1"/>
    <xf numFmtId="0" fontId="22" fillId="0" borderId="0" xfId="0" applyFont="1"/>
    <xf numFmtId="0" fontId="16" fillId="0" borderId="0" xfId="0" applyFont="1" applyAlignment="1">
      <alignment horizontal="left" wrapText="1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0" fontId="16" fillId="0" borderId="0" xfId="0" applyFont="1" applyAlignment="1">
      <alignment vertical="center"/>
    </xf>
    <xf numFmtId="0" fontId="16" fillId="0" borderId="0" xfId="0" applyFont="1" applyAlignment="1" applyProtection="1">
      <alignment horizontal="left" wrapText="1"/>
      <protection locked="0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0" fontId="23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vertical="center" wrapText="1"/>
    </xf>
    <xf numFmtId="43" fontId="23" fillId="3" borderId="1" xfId="1" applyFont="1" applyFill="1" applyBorder="1" applyAlignment="1" applyProtection="1">
      <alignment vertical="center" wrapText="1"/>
      <protection locked="0"/>
    </xf>
    <xf numFmtId="43" fontId="23" fillId="0" borderId="0" xfId="0" applyNumberFormat="1" applyFont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43" fontId="23" fillId="0" borderId="1" xfId="1" applyFont="1" applyBorder="1" applyAlignment="1" applyProtection="1">
      <alignment vertical="center" wrapText="1"/>
      <protection locked="0"/>
    </xf>
    <xf numFmtId="0" fontId="24" fillId="3" borderId="1" xfId="0" applyFont="1" applyFill="1" applyBorder="1" applyAlignment="1">
      <alignment horizontal="center" vertical="center" wrapText="1"/>
    </xf>
    <xf numFmtId="43" fontId="24" fillId="3" borderId="1" xfId="1" applyFont="1" applyFill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43" fontId="26" fillId="0" borderId="1" xfId="1" applyFont="1" applyBorder="1" applyAlignment="1" applyProtection="1">
      <alignment vertical="center" wrapText="1"/>
      <protection locked="0"/>
    </xf>
    <xf numFmtId="0" fontId="23" fillId="0" borderId="0" xfId="0" applyFont="1" applyAlignment="1">
      <alignment horizontal="center" vertical="center"/>
    </xf>
    <xf numFmtId="43" fontId="24" fillId="3" borderId="1" xfId="1" applyFont="1" applyFill="1" applyBorder="1" applyAlignment="1" applyProtection="1">
      <alignment horizontal="center" vertical="center" wrapText="1"/>
      <protection locked="0"/>
    </xf>
    <xf numFmtId="43" fontId="24" fillId="3" borderId="1" xfId="1" applyFont="1" applyFill="1" applyBorder="1" applyAlignment="1">
      <alignment horizontal="center" vertical="center" wrapText="1"/>
    </xf>
    <xf numFmtId="43" fontId="23" fillId="0" borderId="1" xfId="1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43" fontId="24" fillId="0" borderId="1" xfId="1" applyFont="1" applyBorder="1" applyAlignment="1" applyProtection="1">
      <alignment horizontal="center" vertical="center" wrapText="1"/>
      <protection locked="0"/>
    </xf>
    <xf numFmtId="0" fontId="27" fillId="0" borderId="0" xfId="5" applyFont="1" applyAlignment="1">
      <alignment wrapText="1"/>
    </xf>
    <xf numFmtId="43" fontId="27" fillId="0" borderId="0" xfId="5" applyNumberFormat="1" applyFont="1"/>
    <xf numFmtId="43" fontId="27" fillId="0" borderId="0" xfId="5" applyNumberFormat="1" applyFont="1" applyAlignment="1">
      <alignment horizontal="center"/>
    </xf>
    <xf numFmtId="0" fontId="23" fillId="0" borderId="0" xfId="0" applyFont="1" applyAlignment="1">
      <alignment horizontal="left" vertical="center"/>
    </xf>
    <xf numFmtId="0" fontId="24" fillId="3" borderId="1" xfId="0" applyFont="1" applyFill="1" applyBorder="1" applyAlignment="1">
      <alignment horizontal="left" vertical="center" wrapText="1"/>
    </xf>
    <xf numFmtId="164" fontId="23" fillId="3" borderId="1" xfId="1" applyNumberFormat="1" applyFont="1" applyFill="1" applyBorder="1" applyAlignment="1">
      <alignment vertical="center" wrapText="1"/>
    </xf>
    <xf numFmtId="0" fontId="23" fillId="3" borderId="1" xfId="0" applyFont="1" applyFill="1" applyBorder="1" applyAlignment="1">
      <alignment horizontal="left" vertical="center" wrapText="1"/>
    </xf>
    <xf numFmtId="43" fontId="2" fillId="0" borderId="1" xfId="1" applyFont="1" applyBorder="1" applyAlignment="1" applyProtection="1">
      <alignment vertical="center"/>
      <protection locked="0"/>
    </xf>
    <xf numFmtId="43" fontId="23" fillId="0" borderId="0" xfId="1" applyFont="1" applyFill="1" applyAlignment="1">
      <alignment vertical="center"/>
    </xf>
    <xf numFmtId="43" fontId="23" fillId="0" borderId="1" xfId="1" applyFont="1" applyFill="1" applyBorder="1" applyAlignment="1" applyProtection="1">
      <alignment vertical="center" wrapText="1"/>
      <protection locked="0"/>
    </xf>
    <xf numFmtId="43" fontId="23" fillId="3" borderId="1" xfId="1" applyFont="1" applyFill="1" applyBorder="1" applyAlignment="1">
      <alignment vertical="center" wrapText="1"/>
    </xf>
    <xf numFmtId="43" fontId="24" fillId="3" borderId="1" xfId="1" applyFont="1" applyFill="1" applyBorder="1" applyAlignment="1" applyProtection="1">
      <alignment vertical="center" wrapText="1"/>
      <protection locked="0"/>
    </xf>
    <xf numFmtId="0" fontId="2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28" fillId="0" borderId="0" xfId="4" applyFont="1"/>
    <xf numFmtId="0" fontId="29" fillId="0" borderId="0" xfId="5" applyFont="1" applyAlignment="1">
      <alignment wrapText="1"/>
    </xf>
    <xf numFmtId="43" fontId="30" fillId="0" borderId="0" xfId="0" applyNumberFormat="1" applyFont="1" applyAlignment="1">
      <alignment horizontal="left" vertical="center"/>
    </xf>
    <xf numFmtId="43" fontId="2" fillId="0" borderId="1" xfId="1" applyFont="1" applyBorder="1" applyProtection="1">
      <protection locked="0"/>
    </xf>
    <xf numFmtId="0" fontId="2" fillId="0" borderId="0" xfId="6" applyFont="1"/>
    <xf numFmtId="0" fontId="23" fillId="0" borderId="0" xfId="3" applyFont="1" applyAlignment="1" applyProtection="1">
      <alignment wrapText="1"/>
    </xf>
    <xf numFmtId="0" fontId="23" fillId="0" borderId="0" xfId="3" applyFont="1" applyProtection="1"/>
    <xf numFmtId="0" fontId="4" fillId="0" borderId="0" xfId="6" applyFont="1" applyAlignment="1">
      <alignment wrapText="1"/>
    </xf>
    <xf numFmtId="0" fontId="16" fillId="2" borderId="0" xfId="4" applyFont="1" applyFill="1" applyAlignment="1">
      <alignment horizontal="center"/>
    </xf>
    <xf numFmtId="0" fontId="15" fillId="0" borderId="0" xfId="4" applyFont="1" applyAlignment="1">
      <alignment horizontal="center" wrapText="1"/>
    </xf>
    <xf numFmtId="0" fontId="4" fillId="0" borderId="0" xfId="6" applyFont="1"/>
    <xf numFmtId="0" fontId="2" fillId="0" borderId="0" xfId="6" applyFont="1" applyAlignment="1">
      <alignment horizontal="left"/>
    </xf>
    <xf numFmtId="0" fontId="2" fillId="0" borderId="0" xfId="6" applyFont="1" applyAlignment="1">
      <alignment vertical="center"/>
    </xf>
    <xf numFmtId="0" fontId="16" fillId="3" borderId="1" xfId="4" applyFont="1" applyFill="1" applyBorder="1" applyAlignment="1">
      <alignment horizontal="center" wrapText="1"/>
    </xf>
    <xf numFmtId="0" fontId="2" fillId="3" borderId="1" xfId="1" applyNumberFormat="1" applyFont="1" applyFill="1" applyBorder="1" applyAlignment="1" applyProtection="1">
      <alignment horizontal="center"/>
    </xf>
    <xf numFmtId="0" fontId="16" fillId="0" borderId="1" xfId="4" applyFont="1" applyBorder="1" applyAlignment="1">
      <alignment wrapText="1"/>
    </xf>
    <xf numFmtId="49" fontId="16" fillId="0" borderId="1" xfId="4" applyNumberFormat="1" applyFont="1" applyBorder="1" applyAlignment="1">
      <alignment wrapText="1"/>
    </xf>
    <xf numFmtId="0" fontId="16" fillId="0" borderId="1" xfId="4" applyFont="1" applyBorder="1" applyAlignment="1">
      <alignment horizontal="center" vertical="center" wrapText="1"/>
    </xf>
    <xf numFmtId="0" fontId="16" fillId="0" borderId="1" xfId="4" applyFont="1" applyBorder="1" applyAlignment="1">
      <alignment vertical="center" wrapText="1"/>
    </xf>
    <xf numFmtId="0" fontId="2" fillId="3" borderId="1" xfId="6" applyFont="1" applyFill="1" applyBorder="1"/>
    <xf numFmtId="0" fontId="2" fillId="3" borderId="1" xfId="6" applyFont="1" applyFill="1" applyBorder="1" applyAlignment="1">
      <alignment wrapText="1"/>
    </xf>
    <xf numFmtId="43" fontId="2" fillId="3" borderId="1" xfId="1" applyFont="1" applyFill="1" applyBorder="1" applyProtection="1"/>
    <xf numFmtId="0" fontId="2" fillId="0" borderId="0" xfId="6" applyFont="1" applyAlignment="1">
      <alignment wrapText="1"/>
    </xf>
    <xf numFmtId="0" fontId="7" fillId="0" borderId="0" xfId="6" applyFont="1" applyAlignment="1">
      <alignment wrapText="1"/>
    </xf>
    <xf numFmtId="0" fontId="2" fillId="4" borderId="7" xfId="4" applyFont="1" applyFill="1" applyBorder="1" applyAlignment="1">
      <alignment horizontal="center" vertical="center"/>
    </xf>
    <xf numFmtId="0" fontId="16" fillId="4" borderId="7" xfId="4" applyFont="1" applyFill="1" applyBorder="1" applyAlignment="1">
      <alignment horizontal="center" vertical="center" wrapText="1"/>
    </xf>
    <xf numFmtId="0" fontId="16" fillId="4" borderId="7" xfId="4" applyFont="1" applyFill="1" applyBorder="1" applyAlignment="1">
      <alignment horizontal="center" wrapText="1"/>
    </xf>
    <xf numFmtId="0" fontId="16" fillId="2" borderId="7" xfId="4" applyFont="1" applyFill="1" applyBorder="1" applyAlignment="1" applyProtection="1">
      <alignment wrapText="1"/>
      <protection locked="0"/>
    </xf>
    <xf numFmtId="0" fontId="11" fillId="0" borderId="0" xfId="4" applyFont="1"/>
    <xf numFmtId="0" fontId="11" fillId="2" borderId="0" xfId="4" applyFont="1" applyFill="1"/>
    <xf numFmtId="0" fontId="31" fillId="0" borderId="0" xfId="4" applyFont="1"/>
    <xf numFmtId="0" fontId="11" fillId="0" borderId="0" xfId="4" applyFont="1" applyAlignment="1">
      <alignment vertical="center"/>
    </xf>
    <xf numFmtId="0" fontId="11" fillId="0" borderId="0" xfId="4" applyFont="1" applyAlignment="1">
      <alignment horizontal="right"/>
    </xf>
    <xf numFmtId="0" fontId="31" fillId="0" borderId="0" xfId="4" applyFont="1" applyAlignment="1">
      <alignment horizontal="center" wrapText="1"/>
    </xf>
    <xf numFmtId="0" fontId="32" fillId="0" borderId="0" xfId="4" applyFont="1"/>
    <xf numFmtId="0" fontId="32" fillId="2" borderId="0" xfId="4" applyFont="1" applyFill="1" applyAlignment="1">
      <alignment horizontal="center" vertical="center" wrapText="1"/>
    </xf>
    <xf numFmtId="0" fontId="31" fillId="0" borderId="0" xfId="4" applyFont="1" applyAlignment="1">
      <alignment horizontal="center"/>
    </xf>
    <xf numFmtId="0" fontId="31" fillId="0" borderId="0" xfId="4" applyFont="1" applyAlignment="1">
      <alignment wrapText="1"/>
    </xf>
    <xf numFmtId="0" fontId="31" fillId="0" borderId="0" xfId="4" applyFont="1" applyAlignment="1">
      <alignment horizontal="center" vertical="center" wrapText="1"/>
    </xf>
    <xf numFmtId="0" fontId="31" fillId="0" borderId="1" xfId="4" applyFont="1" applyBorder="1" applyAlignment="1">
      <alignment horizontal="center" wrapText="1"/>
    </xf>
    <xf numFmtId="0" fontId="31" fillId="0" borderId="1" xfId="4" applyFont="1" applyBorder="1" applyAlignment="1">
      <alignment wrapText="1"/>
    </xf>
    <xf numFmtId="0" fontId="31" fillId="0" borderId="1" xfId="4" applyFont="1" applyBorder="1" applyAlignment="1">
      <alignment horizontal="center"/>
    </xf>
    <xf numFmtId="43" fontId="31" fillId="0" borderId="1" xfId="1" applyFont="1" applyBorder="1" applyProtection="1">
      <protection locked="0"/>
    </xf>
    <xf numFmtId="4" fontId="33" fillId="0" borderId="1" xfId="0" applyNumberFormat="1" applyFont="1" applyBorder="1"/>
    <xf numFmtId="43" fontId="31" fillId="0" borderId="1" xfId="1" applyFont="1" applyBorder="1" applyAlignment="1" applyProtection="1">
      <alignment horizontal="center" wrapText="1"/>
      <protection locked="0"/>
    </xf>
    <xf numFmtId="43" fontId="31" fillId="0" borderId="1" xfId="1" applyFont="1" applyBorder="1" applyAlignment="1" applyProtection="1">
      <alignment horizontal="center" vertical="center" wrapText="1"/>
      <protection locked="0"/>
    </xf>
    <xf numFmtId="43" fontId="31" fillId="0" borderId="1" xfId="1" applyFont="1" applyBorder="1" applyAlignment="1" applyProtection="1">
      <alignment horizontal="center"/>
      <protection locked="0"/>
    </xf>
    <xf numFmtId="43" fontId="31" fillId="0" borderId="1" xfId="1" applyFont="1" applyBorder="1" applyAlignment="1" applyProtection="1">
      <protection locked="0"/>
    </xf>
    <xf numFmtId="43" fontId="34" fillId="0" borderId="1" xfId="1" applyFont="1" applyBorder="1" applyAlignment="1" applyProtection="1">
      <alignment horizontal="center"/>
      <protection locked="0"/>
    </xf>
    <xf numFmtId="43" fontId="31" fillId="0" borderId="1" xfId="1" applyFont="1" applyBorder="1" applyAlignment="1" applyProtection="1">
      <alignment horizontal="left" wrapText="1"/>
      <protection locked="0"/>
    </xf>
    <xf numFmtId="0" fontId="18" fillId="0" borderId="0" xfId="5" applyFont="1" applyAlignment="1">
      <alignment wrapText="1"/>
    </xf>
    <xf numFmtId="0" fontId="18" fillId="0" borderId="0" xfId="4" applyFont="1" applyAlignment="1">
      <alignment horizontal="center"/>
    </xf>
    <xf numFmtId="0" fontId="18" fillId="0" borderId="0" xfId="4" applyFont="1" applyAlignment="1">
      <alignment wrapText="1"/>
    </xf>
    <xf numFmtId="0" fontId="18" fillId="0" borderId="0" xfId="4" applyFont="1"/>
    <xf numFmtId="43" fontId="18" fillId="0" borderId="0" xfId="0" applyNumberFormat="1" applyFont="1"/>
    <xf numFmtId="43" fontId="18" fillId="0" borderId="0" xfId="4" applyNumberFormat="1" applyFont="1"/>
    <xf numFmtId="43" fontId="34" fillId="0" borderId="1" xfId="1" applyFont="1" applyBorder="1" applyAlignment="1" applyProtection="1">
      <protection locked="0"/>
    </xf>
    <xf numFmtId="0" fontId="31" fillId="0" borderId="0" xfId="4" applyFont="1" applyAlignment="1">
      <alignment horizontal="left"/>
    </xf>
    <xf numFmtId="0" fontId="4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14" fontId="24" fillId="5" borderId="1" xfId="0" applyNumberFormat="1" applyFont="1" applyFill="1" applyBorder="1" applyAlignment="1">
      <alignment horizontal="center" vertical="center" wrapText="1"/>
    </xf>
    <xf numFmtId="0" fontId="31" fillId="5" borderId="1" xfId="4" applyFont="1" applyFill="1" applyBorder="1" applyAlignment="1">
      <alignment horizontal="center" wrapText="1"/>
    </xf>
    <xf numFmtId="0" fontId="31" fillId="5" borderId="1" xfId="4" applyFont="1" applyFill="1" applyBorder="1" applyAlignment="1">
      <alignment horizontal="center"/>
    </xf>
    <xf numFmtId="43" fontId="31" fillId="5" borderId="1" xfId="1" applyFont="1" applyFill="1" applyBorder="1" applyProtection="1"/>
    <xf numFmtId="0" fontId="31" fillId="3" borderId="1" xfId="4" applyFont="1" applyFill="1" applyBorder="1" applyAlignment="1">
      <alignment horizontal="center" vertical="center" wrapText="1"/>
    </xf>
    <xf numFmtId="0" fontId="31" fillId="3" borderId="1" xfId="4" applyFont="1" applyFill="1" applyBorder="1" applyAlignment="1">
      <alignment horizontal="center" vertical="center"/>
    </xf>
    <xf numFmtId="0" fontId="2" fillId="5" borderId="1" xfId="6" applyFont="1" applyFill="1" applyBorder="1" applyAlignment="1">
      <alignment vertical="center"/>
    </xf>
    <xf numFmtId="0" fontId="4" fillId="5" borderId="1" xfId="6" applyFont="1" applyFill="1" applyBorder="1" applyAlignment="1">
      <alignment horizontal="center" vertical="center" wrapText="1"/>
    </xf>
    <xf numFmtId="0" fontId="15" fillId="4" borderId="7" xfId="4" applyFont="1" applyFill="1" applyBorder="1" applyAlignment="1">
      <alignment horizontal="center" wrapText="1"/>
    </xf>
    <xf numFmtId="0" fontId="2" fillId="2" borderId="7" xfId="4" applyFont="1" applyFill="1" applyBorder="1" applyAlignment="1" applyProtection="1">
      <alignment horizontal="center" wrapText="1"/>
      <protection locked="0"/>
    </xf>
    <xf numFmtId="0" fontId="17" fillId="2" borderId="0" xfId="4" applyFont="1" applyFill="1" applyAlignment="1">
      <alignment vertical="center"/>
    </xf>
    <xf numFmtId="43" fontId="15" fillId="4" borderId="7" xfId="1" applyFont="1" applyFill="1" applyBorder="1"/>
    <xf numFmtId="0" fontId="35" fillId="0" borderId="0" xfId="4" applyFont="1"/>
    <xf numFmtId="43" fontId="11" fillId="0" borderId="0" xfId="1" applyFont="1" applyAlignment="1" applyProtection="1">
      <alignment vertical="center"/>
    </xf>
    <xf numFmtId="43" fontId="31" fillId="0" borderId="0" xfId="1" applyFont="1" applyProtection="1"/>
    <xf numFmtId="43" fontId="18" fillId="0" borderId="0" xfId="1" applyFont="1" applyProtection="1"/>
    <xf numFmtId="43" fontId="31" fillId="0" borderId="0" xfId="1" applyFont="1" applyAlignment="1" applyProtection="1"/>
    <xf numFmtId="0" fontId="11" fillId="0" borderId="0" xfId="4" applyFont="1" applyAlignment="1">
      <alignment horizontal="left" vertical="center" wrapText="1"/>
    </xf>
    <xf numFmtId="0" fontId="31" fillId="0" borderId="0" xfId="4" applyFont="1" applyAlignment="1">
      <alignment horizontal="left" wrapText="1"/>
    </xf>
    <xf numFmtId="0" fontId="32" fillId="0" borderId="0" xfId="4" applyFont="1" applyAlignment="1">
      <alignment horizontal="left" wrapText="1"/>
    </xf>
    <xf numFmtId="0" fontId="31" fillId="0" borderId="0" xfId="4" applyFont="1" applyAlignment="1">
      <alignment horizontal="left" vertical="center" wrapText="1"/>
    </xf>
    <xf numFmtId="0" fontId="18" fillId="0" borderId="0" xfId="4" applyFont="1" applyAlignment="1">
      <alignment horizontal="left" wrapText="1"/>
    </xf>
    <xf numFmtId="43" fontId="2" fillId="3" borderId="1" xfId="1" applyFont="1" applyFill="1" applyBorder="1" applyAlignment="1" applyProtection="1">
      <alignment vertical="center" wrapText="1"/>
      <protection locked="0"/>
    </xf>
    <xf numFmtId="43" fontId="23" fillId="3" borderId="1" xfId="1" applyFont="1" applyFill="1" applyBorder="1" applyAlignment="1">
      <alignment horizontal="center" vertical="center" wrapText="1"/>
    </xf>
    <xf numFmtId="0" fontId="19" fillId="2" borderId="0" xfId="4" applyFont="1" applyFill="1"/>
    <xf numFmtId="43" fontId="18" fillId="0" borderId="0" xfId="4" applyNumberFormat="1" applyFont="1" applyAlignment="1">
      <alignment horizontal="right"/>
    </xf>
    <xf numFmtId="0" fontId="31" fillId="5" borderId="1" xfId="4" applyFont="1" applyFill="1" applyBorder="1" applyAlignment="1">
      <alignment horizontal="center" vertical="center" wrapText="1"/>
    </xf>
    <xf numFmtId="0" fontId="4" fillId="5" borderId="4" xfId="5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textRotation="90" wrapText="1"/>
    </xf>
    <xf numFmtId="0" fontId="23" fillId="0" borderId="6" xfId="0" applyFont="1" applyBorder="1" applyAlignment="1">
      <alignment horizontal="center" vertical="center" textRotation="90" wrapText="1"/>
    </xf>
    <xf numFmtId="0" fontId="23" fillId="0" borderId="5" xfId="0" applyFont="1" applyBorder="1" applyAlignment="1">
      <alignment horizontal="center" vertical="center" textRotation="90" wrapText="1"/>
    </xf>
    <xf numFmtId="0" fontId="23" fillId="0" borderId="1" xfId="0" applyFont="1" applyBorder="1" applyAlignment="1">
      <alignment horizontal="center" vertical="center" textRotation="90" wrapText="1"/>
    </xf>
    <xf numFmtId="0" fontId="15" fillId="0" borderId="0" xfId="4" applyFont="1" applyAlignment="1">
      <alignment horizontal="right" wrapText="1"/>
    </xf>
    <xf numFmtId="0" fontId="4" fillId="0" borderId="0" xfId="6" applyFont="1" applyAlignment="1">
      <alignment horizontal="center" wrapText="1"/>
    </xf>
    <xf numFmtId="0" fontId="2" fillId="0" borderId="0" xfId="4" applyFont="1" applyAlignment="1">
      <alignment horizontal="right" wrapText="1"/>
    </xf>
    <xf numFmtId="0" fontId="16" fillId="0" borderId="1" xfId="4" applyFont="1" applyBorder="1" applyAlignment="1">
      <alignment horizontal="center" vertical="center" wrapText="1"/>
    </xf>
    <xf numFmtId="0" fontId="2" fillId="0" borderId="1" xfId="4" applyFont="1" applyBorder="1"/>
    <xf numFmtId="0" fontId="16" fillId="6" borderId="10" xfId="4" applyFont="1" applyFill="1" applyBorder="1" applyAlignment="1">
      <alignment horizontal="center" vertical="center" wrapText="1"/>
    </xf>
    <xf numFmtId="0" fontId="3" fillId="5" borderId="11" xfId="4" applyFont="1" applyFill="1" applyBorder="1"/>
    <xf numFmtId="0" fontId="15" fillId="4" borderId="8" xfId="4" applyFont="1" applyFill="1" applyBorder="1" applyAlignment="1">
      <alignment horizontal="center" vertical="center" wrapText="1"/>
    </xf>
    <xf numFmtId="0" fontId="15" fillId="4" borderId="9" xfId="4" applyFont="1" applyFill="1" applyBorder="1" applyAlignment="1">
      <alignment horizontal="center" vertical="center" wrapText="1"/>
    </xf>
    <xf numFmtId="0" fontId="14" fillId="0" borderId="0" xfId="4"/>
    <xf numFmtId="0" fontId="16" fillId="2" borderId="0" xfId="4" applyFont="1" applyFill="1" applyAlignment="1">
      <alignment horizontal="center"/>
    </xf>
    <xf numFmtId="0" fontId="3" fillId="0" borderId="0" xfId="4" applyFont="1"/>
    <xf numFmtId="0" fontId="15" fillId="0" borderId="0" xfId="4" applyFont="1" applyAlignment="1">
      <alignment horizontal="center" wrapText="1"/>
    </xf>
    <xf numFmtId="0" fontId="15" fillId="2" borderId="0" xfId="4" applyFont="1" applyFill="1" applyAlignment="1">
      <alignment horizontal="left" vertical="center" wrapText="1"/>
    </xf>
    <xf numFmtId="0" fontId="15" fillId="0" borderId="0" xfId="4" applyFont="1" applyAlignment="1">
      <alignment horizontal="right"/>
    </xf>
    <xf numFmtId="0" fontId="2" fillId="6" borderId="10" xfId="4" applyFont="1" applyFill="1" applyBorder="1" applyAlignment="1">
      <alignment horizontal="center" vertical="center"/>
    </xf>
    <xf numFmtId="0" fontId="31" fillId="5" borderId="1" xfId="4" applyFont="1" applyFill="1" applyBorder="1" applyAlignment="1">
      <alignment horizontal="center" vertical="center" wrapText="1"/>
    </xf>
    <xf numFmtId="0" fontId="11" fillId="5" borderId="1" xfId="4" applyFont="1" applyFill="1" applyBorder="1"/>
    <xf numFmtId="0" fontId="11" fillId="0" borderId="0" xfId="4" applyFont="1" applyAlignment="1">
      <alignment horizontal="right" wrapText="1"/>
    </xf>
    <xf numFmtId="0" fontId="31" fillId="0" borderId="0" xfId="4" applyFont="1"/>
    <xf numFmtId="0" fontId="32" fillId="0" borderId="0" xfId="4" applyFont="1" applyAlignment="1">
      <alignment horizontal="center" wrapText="1"/>
    </xf>
    <xf numFmtId="0" fontId="32" fillId="2" borderId="0" xfId="4" applyFont="1" applyFill="1" applyAlignment="1">
      <alignment horizontal="left" vertical="center" wrapText="1"/>
    </xf>
    <xf numFmtId="0" fontId="32" fillId="0" borderId="0" xfId="4" applyFont="1" applyAlignment="1">
      <alignment horizontal="right"/>
    </xf>
    <xf numFmtId="0" fontId="31" fillId="5" borderId="1" xfId="4" applyFont="1" applyFill="1" applyBorder="1" applyAlignment="1">
      <alignment horizontal="left" vertical="center" wrapText="1"/>
    </xf>
    <xf numFmtId="43" fontId="31" fillId="5" borderId="1" xfId="1" applyFont="1" applyFill="1" applyBorder="1" applyAlignment="1" applyProtection="1">
      <alignment horizontal="center" wrapText="1"/>
    </xf>
    <xf numFmtId="43" fontId="11" fillId="5" borderId="1" xfId="1" applyFont="1" applyFill="1" applyBorder="1" applyProtection="1"/>
  </cellXfs>
  <cellStyles count="7">
    <cellStyle name="Comma" xfId="1" builtinId="3"/>
    <cellStyle name="Comma 2" xfId="2" xr:uid="{00000000-0005-0000-0000-000001000000}"/>
    <cellStyle name="Default-ad41ba0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8DA3032-B9F5-4802-B4AC-2F05F8C74393}"/>
            </a:ext>
          </a:extLst>
        </xdr:cNvPr>
        <xdr:cNvSpPr txBox="1"/>
      </xdr:nvSpPr>
      <xdr:spPr>
        <a:xfrm>
          <a:off x="371475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520AD7C-F2B7-4059-A9FA-2D4FD1A214C6}"/>
            </a:ext>
          </a:extLst>
        </xdr:cNvPr>
        <xdr:cNvSpPr txBox="1"/>
      </xdr:nvSpPr>
      <xdr:spPr>
        <a:xfrm>
          <a:off x="371475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7B85119-C7D3-4351-B5F8-D351DCD1F64F}"/>
            </a:ext>
          </a:extLst>
        </xdr:cNvPr>
        <xdr:cNvSpPr txBox="1"/>
      </xdr:nvSpPr>
      <xdr:spPr>
        <a:xfrm>
          <a:off x="371475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327757C-B8D8-408C-ABAF-BC88FB45FE7A}"/>
            </a:ext>
          </a:extLst>
        </xdr:cNvPr>
        <xdr:cNvSpPr txBox="1"/>
      </xdr:nvSpPr>
      <xdr:spPr>
        <a:xfrm>
          <a:off x="371475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BF9F6E4-223C-4C89-9AE1-CD2693BBF60A}"/>
            </a:ext>
          </a:extLst>
        </xdr:cNvPr>
        <xdr:cNvSpPr txBox="1"/>
      </xdr:nvSpPr>
      <xdr:spPr>
        <a:xfrm>
          <a:off x="371475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84EEFC2-4E51-4052-8AB7-3D454B26B8F5}"/>
            </a:ext>
          </a:extLst>
        </xdr:cNvPr>
        <xdr:cNvSpPr txBox="1"/>
      </xdr:nvSpPr>
      <xdr:spPr>
        <a:xfrm>
          <a:off x="371475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2009254-97D6-4A07-9997-B2CC750B238D}"/>
            </a:ext>
          </a:extLst>
        </xdr:cNvPr>
        <xdr:cNvSpPr txBox="1"/>
      </xdr:nvSpPr>
      <xdr:spPr>
        <a:xfrm>
          <a:off x="371475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A8797EC-B54A-43A0-9E5E-8B97A1AB15D4}"/>
            </a:ext>
          </a:extLst>
        </xdr:cNvPr>
        <xdr:cNvSpPr txBox="1"/>
      </xdr:nvSpPr>
      <xdr:spPr>
        <a:xfrm>
          <a:off x="371475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79BDE26-1C14-48DA-B681-79E6646EB66B}"/>
            </a:ext>
          </a:extLst>
        </xdr:cNvPr>
        <xdr:cNvSpPr txBox="1"/>
      </xdr:nvSpPr>
      <xdr:spPr>
        <a:xfrm>
          <a:off x="371475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63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8B6DD2AC-60CC-494D-A30E-AE535A6662F0}"/>
            </a:ext>
          </a:extLst>
        </xdr:cNvPr>
        <xdr:cNvSpPr txBox="1"/>
      </xdr:nvSpPr>
      <xdr:spPr>
        <a:xfrm>
          <a:off x="371475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lgormaa/Downloads/master%20file%20for%20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04i1a"/>
      <sheetName val="i.04i1b"/>
      <sheetName val="i.04i1c"/>
      <sheetName val="i.04i1d"/>
      <sheetName val="i.04134"/>
      <sheetName val="i.04135a"/>
      <sheetName val="i.04135b"/>
      <sheetName val="i.04136"/>
    </sheetNames>
    <sheetDataSet>
      <sheetData sheetId="0">
        <row r="64">
          <cell r="B64" t="str">
            <v>тамга тэмдэг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X72"/>
  <sheetViews>
    <sheetView showGridLines="0" zoomScaleNormal="100" workbookViewId="0">
      <selection activeCell="G22" sqref="G22"/>
    </sheetView>
  </sheetViews>
  <sheetFormatPr defaultColWidth="11" defaultRowHeight="12.75"/>
  <cols>
    <col min="1" max="1" width="7.42578125" style="23" customWidth="1"/>
    <col min="2" max="2" width="37.7109375" style="22" customWidth="1"/>
    <col min="3" max="4" width="26.42578125" style="22" customWidth="1"/>
    <col min="5" max="7" width="11.5703125" style="22" bestFit="1" customWidth="1"/>
    <col min="8" max="10" width="10.140625" style="22" customWidth="1"/>
    <col min="11" max="16384" width="11" style="22"/>
  </cols>
  <sheetData>
    <row r="1" spans="1:7">
      <c r="A1" s="183" t="s">
        <v>305</v>
      </c>
    </row>
    <row r="2" spans="1:7" ht="31.5" customHeight="1">
      <c r="A2" s="184" t="s">
        <v>236</v>
      </c>
      <c r="B2" s="184"/>
      <c r="C2" s="184"/>
      <c r="D2" s="184"/>
    </row>
    <row r="4" spans="1:7" s="93" customFormat="1">
      <c r="A4" s="186" t="s">
        <v>303</v>
      </c>
      <c r="B4" s="186"/>
      <c r="C4" s="185" t="s">
        <v>117</v>
      </c>
      <c r="D4" s="185"/>
      <c r="E4" s="94"/>
      <c r="F4" s="94"/>
    </row>
    <row r="5" spans="1:7" ht="13.5" thickBot="1">
      <c r="D5" s="24" t="s">
        <v>118</v>
      </c>
    </row>
    <row r="6" spans="1:7">
      <c r="A6" s="153" t="s">
        <v>3</v>
      </c>
      <c r="B6" s="153" t="s">
        <v>46</v>
      </c>
      <c r="C6" s="182" t="s">
        <v>119</v>
      </c>
      <c r="D6" s="182" t="s">
        <v>119</v>
      </c>
    </row>
    <row r="7" spans="1:7">
      <c r="A7" s="25">
        <v>1</v>
      </c>
      <c r="B7" s="26" t="s">
        <v>120</v>
      </c>
      <c r="C7" s="27"/>
      <c r="D7" s="27"/>
    </row>
    <row r="8" spans="1:7">
      <c r="A8" s="25">
        <v>1.1000000000000001</v>
      </c>
      <c r="B8" s="26" t="s">
        <v>121</v>
      </c>
      <c r="C8" s="27"/>
      <c r="D8" s="27"/>
    </row>
    <row r="9" spans="1:7">
      <c r="A9" s="28" t="s">
        <v>64</v>
      </c>
      <c r="B9" s="29" t="s">
        <v>122</v>
      </c>
      <c r="C9" s="30"/>
      <c r="D9" s="30"/>
      <c r="E9" s="31"/>
      <c r="F9" s="31"/>
      <c r="G9" s="31"/>
    </row>
    <row r="10" spans="1:7">
      <c r="A10" s="28" t="s">
        <v>65</v>
      </c>
      <c r="B10" s="29" t="s">
        <v>123</v>
      </c>
      <c r="C10" s="30"/>
      <c r="D10" s="30"/>
    </row>
    <row r="11" spans="1:7">
      <c r="A11" s="28" t="s">
        <v>66</v>
      </c>
      <c r="B11" s="29" t="s">
        <v>124</v>
      </c>
      <c r="C11" s="30"/>
      <c r="D11" s="30"/>
    </row>
    <row r="12" spans="1:7">
      <c r="A12" s="28" t="s">
        <v>68</v>
      </c>
      <c r="B12" s="29" t="s">
        <v>125</v>
      </c>
      <c r="C12" s="30"/>
      <c r="D12" s="30"/>
    </row>
    <row r="13" spans="1:7">
      <c r="A13" s="28" t="s">
        <v>69</v>
      </c>
      <c r="B13" s="29" t="s">
        <v>126</v>
      </c>
      <c r="C13" s="30"/>
      <c r="D13" s="30"/>
    </row>
    <row r="14" spans="1:7">
      <c r="A14" s="28" t="s">
        <v>71</v>
      </c>
      <c r="B14" s="29" t="s">
        <v>17</v>
      </c>
      <c r="C14" s="30"/>
      <c r="D14" s="30"/>
    </row>
    <row r="15" spans="1:7">
      <c r="A15" s="28" t="s">
        <v>73</v>
      </c>
      <c r="B15" s="29" t="s">
        <v>127</v>
      </c>
      <c r="C15" s="30"/>
      <c r="D15" s="30"/>
    </row>
    <row r="16" spans="1:7">
      <c r="A16" s="28" t="s">
        <v>128</v>
      </c>
      <c r="B16" s="29" t="s">
        <v>129</v>
      </c>
      <c r="C16" s="30"/>
      <c r="D16" s="30"/>
    </row>
    <row r="17" spans="1:5">
      <c r="A17" s="25" t="s">
        <v>130</v>
      </c>
      <c r="B17" s="26" t="s">
        <v>131</v>
      </c>
      <c r="C17" s="32">
        <f>SUM(C9:C16)</f>
        <v>0</v>
      </c>
      <c r="D17" s="32">
        <f>SUM(D9:D16)</f>
        <v>0</v>
      </c>
    </row>
    <row r="18" spans="1:5">
      <c r="A18" s="25">
        <v>1.2</v>
      </c>
      <c r="B18" s="26" t="s">
        <v>132</v>
      </c>
      <c r="C18" s="27"/>
      <c r="D18" s="27"/>
    </row>
    <row r="19" spans="1:5">
      <c r="A19" s="28" t="s">
        <v>76</v>
      </c>
      <c r="B19" s="29" t="s">
        <v>43</v>
      </c>
      <c r="C19" s="30"/>
      <c r="D19" s="30"/>
      <c r="E19" s="31"/>
    </row>
    <row r="20" spans="1:5">
      <c r="A20" s="28" t="s">
        <v>78</v>
      </c>
      <c r="B20" s="29" t="s">
        <v>133</v>
      </c>
      <c r="C20" s="30"/>
      <c r="D20" s="30"/>
    </row>
    <row r="21" spans="1:5">
      <c r="A21" s="28" t="s">
        <v>80</v>
      </c>
      <c r="B21" s="29" t="s">
        <v>134</v>
      </c>
      <c r="C21" s="30"/>
      <c r="D21" s="30"/>
    </row>
    <row r="22" spans="1:5">
      <c r="A22" s="28" t="s">
        <v>81</v>
      </c>
      <c r="B22" s="29" t="s">
        <v>135</v>
      </c>
      <c r="C22" s="30"/>
      <c r="D22" s="30"/>
      <c r="E22" s="31"/>
    </row>
    <row r="23" spans="1:5">
      <c r="A23" s="28" t="s">
        <v>83</v>
      </c>
      <c r="B23" s="29" t="s">
        <v>136</v>
      </c>
      <c r="C23" s="30"/>
      <c r="D23" s="30"/>
    </row>
    <row r="24" spans="1:5">
      <c r="A24" s="28" t="s">
        <v>84</v>
      </c>
      <c r="B24" s="29" t="s">
        <v>137</v>
      </c>
      <c r="C24" s="30"/>
      <c r="D24" s="30"/>
    </row>
    <row r="25" spans="1:5" ht="25.5">
      <c r="A25" s="28" t="s">
        <v>85</v>
      </c>
      <c r="B25" s="29" t="s">
        <v>138</v>
      </c>
      <c r="C25" s="30"/>
      <c r="D25" s="30"/>
    </row>
    <row r="26" spans="1:5">
      <c r="A26" s="28" t="s">
        <v>86</v>
      </c>
      <c r="B26" s="29" t="s">
        <v>139</v>
      </c>
      <c r="C26" s="30"/>
      <c r="D26" s="30"/>
    </row>
    <row r="27" spans="1:5">
      <c r="A27" s="25" t="s">
        <v>87</v>
      </c>
      <c r="B27" s="26" t="s">
        <v>140</v>
      </c>
      <c r="C27" s="32">
        <f>SUM(C19:C26)</f>
        <v>0</v>
      </c>
      <c r="D27" s="32">
        <f>SUM(D19:D26)</f>
        <v>0</v>
      </c>
    </row>
    <row r="28" spans="1:5" ht="15">
      <c r="A28" s="25">
        <v>1.3</v>
      </c>
      <c r="B28" s="25" t="s">
        <v>141</v>
      </c>
      <c r="C28" s="33">
        <f>+C17+C27</f>
        <v>0</v>
      </c>
      <c r="D28" s="33">
        <f>+D17+D27</f>
        <v>0</v>
      </c>
    </row>
    <row r="29" spans="1:5">
      <c r="A29" s="25">
        <v>2</v>
      </c>
      <c r="B29" s="26" t="s">
        <v>142</v>
      </c>
      <c r="C29" s="27"/>
      <c r="D29" s="27"/>
    </row>
    <row r="30" spans="1:5">
      <c r="A30" s="25">
        <v>2.1</v>
      </c>
      <c r="B30" s="26" t="s">
        <v>143</v>
      </c>
      <c r="C30" s="27"/>
      <c r="D30" s="27"/>
    </row>
    <row r="31" spans="1:5">
      <c r="A31" s="34" t="s">
        <v>93</v>
      </c>
      <c r="B31" s="26" t="s">
        <v>144</v>
      </c>
      <c r="C31" s="27"/>
      <c r="D31" s="27"/>
    </row>
    <row r="32" spans="1:5">
      <c r="A32" s="28" t="s">
        <v>145</v>
      </c>
      <c r="B32" s="29" t="s">
        <v>146</v>
      </c>
      <c r="C32" s="30"/>
      <c r="D32" s="30"/>
    </row>
    <row r="33" spans="1:4">
      <c r="A33" s="28" t="s">
        <v>147</v>
      </c>
      <c r="B33" s="29" t="s">
        <v>148</v>
      </c>
      <c r="C33" s="30"/>
      <c r="D33" s="30"/>
    </row>
    <row r="34" spans="1:4">
      <c r="A34" s="28" t="s">
        <v>149</v>
      </c>
      <c r="B34" s="29" t="s">
        <v>150</v>
      </c>
      <c r="C34" s="30"/>
      <c r="D34" s="30"/>
    </row>
    <row r="35" spans="1:4">
      <c r="A35" s="28" t="s">
        <v>151</v>
      </c>
      <c r="B35" s="29" t="s">
        <v>152</v>
      </c>
      <c r="C35" s="30"/>
      <c r="D35" s="30"/>
    </row>
    <row r="36" spans="1:4">
      <c r="A36" s="28" t="s">
        <v>153</v>
      </c>
      <c r="B36" s="29" t="s">
        <v>154</v>
      </c>
      <c r="C36" s="30"/>
      <c r="D36" s="30"/>
    </row>
    <row r="37" spans="1:4">
      <c r="A37" s="28" t="s">
        <v>155</v>
      </c>
      <c r="B37" s="29" t="s">
        <v>156</v>
      </c>
      <c r="C37" s="30"/>
      <c r="D37" s="30"/>
    </row>
    <row r="38" spans="1:4">
      <c r="A38" s="28" t="s">
        <v>157</v>
      </c>
      <c r="B38" s="29" t="s">
        <v>158</v>
      </c>
      <c r="C38" s="30"/>
      <c r="D38" s="30"/>
    </row>
    <row r="39" spans="1:4">
      <c r="A39" s="28" t="s">
        <v>159</v>
      </c>
      <c r="B39" s="29" t="s">
        <v>160</v>
      </c>
      <c r="C39" s="30"/>
      <c r="D39" s="30"/>
    </row>
    <row r="40" spans="1:4">
      <c r="A40" s="28" t="s">
        <v>161</v>
      </c>
      <c r="B40" s="29" t="s">
        <v>162</v>
      </c>
      <c r="C40" s="30"/>
      <c r="D40" s="30"/>
    </row>
    <row r="41" spans="1:4" ht="15" customHeight="1">
      <c r="A41" s="28" t="s">
        <v>163</v>
      </c>
      <c r="B41" s="29" t="s">
        <v>164</v>
      </c>
      <c r="C41" s="30"/>
      <c r="D41" s="30"/>
    </row>
    <row r="42" spans="1:4" ht="18" customHeight="1">
      <c r="A42" s="25" t="s">
        <v>165</v>
      </c>
      <c r="B42" s="26" t="s">
        <v>166</v>
      </c>
      <c r="C42" s="32">
        <f>SUM(C32:C41)</f>
        <v>0</v>
      </c>
      <c r="D42" s="32">
        <f>SUM(D32:D41)</f>
        <v>0</v>
      </c>
    </row>
    <row r="43" spans="1:4">
      <c r="A43" s="25" t="s">
        <v>95</v>
      </c>
      <c r="B43" s="26" t="s">
        <v>167</v>
      </c>
      <c r="C43" s="27"/>
      <c r="D43" s="27"/>
    </row>
    <row r="44" spans="1:4">
      <c r="A44" s="28" t="s">
        <v>168</v>
      </c>
      <c r="B44" s="29" t="s">
        <v>169</v>
      </c>
      <c r="C44" s="30"/>
      <c r="D44" s="30"/>
    </row>
    <row r="45" spans="1:4">
      <c r="A45" s="28" t="s">
        <v>170</v>
      </c>
      <c r="B45" s="29" t="s">
        <v>171</v>
      </c>
      <c r="C45" s="30"/>
      <c r="D45" s="30"/>
    </row>
    <row r="46" spans="1:4">
      <c r="A46" s="28" t="s">
        <v>172</v>
      </c>
      <c r="B46" s="29" t="s">
        <v>173</v>
      </c>
      <c r="C46" s="30"/>
      <c r="D46" s="30"/>
    </row>
    <row r="47" spans="1:4">
      <c r="A47" s="28" t="s">
        <v>174</v>
      </c>
      <c r="B47" s="29" t="s">
        <v>175</v>
      </c>
      <c r="C47" s="30"/>
      <c r="D47" s="30"/>
    </row>
    <row r="48" spans="1:4">
      <c r="A48" s="25" t="s">
        <v>176</v>
      </c>
      <c r="B48" s="26" t="s">
        <v>177</v>
      </c>
      <c r="C48" s="32">
        <f>SUM(C44:C47)</f>
        <v>0</v>
      </c>
      <c r="D48" s="32">
        <f>SUM(D44:D47)</f>
        <v>0</v>
      </c>
    </row>
    <row r="49" spans="1:24">
      <c r="A49" s="25">
        <v>2.2000000000000002</v>
      </c>
      <c r="B49" s="26" t="s">
        <v>178</v>
      </c>
      <c r="C49" s="32">
        <f>+C42+C48</f>
        <v>0</v>
      </c>
      <c r="D49" s="32">
        <f>+D42+D48</f>
        <v>0</v>
      </c>
    </row>
    <row r="50" spans="1:24">
      <c r="A50" s="25">
        <v>2.2999999999999998</v>
      </c>
      <c r="B50" s="35" t="s">
        <v>179</v>
      </c>
      <c r="C50" s="27"/>
      <c r="D50" s="27"/>
    </row>
    <row r="51" spans="1:24">
      <c r="A51" s="28" t="s">
        <v>180</v>
      </c>
      <c r="B51" s="28" t="s">
        <v>181</v>
      </c>
      <c r="C51" s="30"/>
      <c r="D51" s="30"/>
    </row>
    <row r="52" spans="1:24">
      <c r="A52" s="28" t="s">
        <v>182</v>
      </c>
      <c r="B52" s="28" t="s">
        <v>304</v>
      </c>
      <c r="C52" s="30"/>
      <c r="D52" s="30"/>
    </row>
    <row r="53" spans="1:24">
      <c r="A53" s="28" t="s">
        <v>183</v>
      </c>
      <c r="B53" s="29" t="s">
        <v>48</v>
      </c>
      <c r="C53" s="30"/>
      <c r="D53" s="177">
        <f>i04d4c!D23</f>
        <v>0</v>
      </c>
    </row>
    <row r="54" spans="1:24">
      <c r="A54" s="28" t="s">
        <v>184</v>
      </c>
      <c r="B54" s="29" t="s">
        <v>49</v>
      </c>
      <c r="C54" s="30"/>
      <c r="D54" s="177">
        <f>i04d4c!E23</f>
        <v>0</v>
      </c>
    </row>
    <row r="55" spans="1:24">
      <c r="A55" s="28" t="s">
        <v>185</v>
      </c>
      <c r="B55" s="29" t="s">
        <v>50</v>
      </c>
      <c r="C55" s="30"/>
      <c r="D55" s="177">
        <f>i04d4c!F23</f>
        <v>0</v>
      </c>
    </row>
    <row r="56" spans="1:24">
      <c r="A56" s="28" t="s">
        <v>186</v>
      </c>
      <c r="B56" s="29" t="s">
        <v>51</v>
      </c>
      <c r="C56" s="30"/>
      <c r="D56" s="177">
        <f>i04d4c!G23</f>
        <v>0</v>
      </c>
    </row>
    <row r="57" spans="1:24">
      <c r="A57" s="28" t="s">
        <v>187</v>
      </c>
      <c r="B57" s="29" t="s">
        <v>52</v>
      </c>
      <c r="C57" s="30"/>
      <c r="D57" s="177">
        <f>i04d4c!H23</f>
        <v>0</v>
      </c>
    </row>
    <row r="58" spans="1:24">
      <c r="A58" s="28" t="s">
        <v>188</v>
      </c>
      <c r="B58" s="29" t="s">
        <v>53</v>
      </c>
      <c r="C58" s="30"/>
      <c r="D58" s="177">
        <f>i04d4c!I23-i04d4c!I18</f>
        <v>0</v>
      </c>
    </row>
    <row r="59" spans="1:24">
      <c r="A59" s="28" t="s">
        <v>189</v>
      </c>
      <c r="B59" s="29" t="s">
        <v>190</v>
      </c>
      <c r="C59" s="30"/>
      <c r="D59" s="177">
        <f>i04d4c!I18</f>
        <v>0</v>
      </c>
    </row>
    <row r="60" spans="1:24">
      <c r="A60" s="25" t="s">
        <v>191</v>
      </c>
      <c r="B60" s="26" t="s">
        <v>192</v>
      </c>
      <c r="C60" s="32">
        <f>SUM(C51:C58)</f>
        <v>0</v>
      </c>
      <c r="D60" s="32">
        <f>SUM(D51:D58)</f>
        <v>0</v>
      </c>
    </row>
    <row r="61" spans="1:24" ht="15">
      <c r="A61" s="25">
        <v>2.4</v>
      </c>
      <c r="B61" s="26" t="s">
        <v>193</v>
      </c>
      <c r="C61" s="36">
        <f>+C49+C60</f>
        <v>0</v>
      </c>
      <c r="D61" s="36">
        <f>+D49+D60</f>
        <v>0</v>
      </c>
    </row>
    <row r="62" spans="1:24">
      <c r="A62" s="37"/>
      <c r="B62" s="38"/>
      <c r="C62" s="39" t="str">
        <f>IF(C28=C61,"","ТЭНЦЛИЙН ДҮН ЗӨРҮҮТЭЙ БАЙНА:")</f>
        <v/>
      </c>
      <c r="D62" s="39" t="str">
        <f>IF(D28=D61,"","ТЭНЦЛИЙН ДҮН ЗӨРҮҮТЭЙ БАЙНА:")</f>
        <v/>
      </c>
    </row>
    <row r="63" spans="1:24">
      <c r="C63" s="40">
        <f>+C61-C28</f>
        <v>0</v>
      </c>
      <c r="D63" s="40">
        <f>+D61-D28</f>
        <v>0</v>
      </c>
    </row>
    <row r="64" spans="1:24" s="44" customFormat="1">
      <c r="A64" s="41"/>
      <c r="B64" s="42" t="s">
        <v>194</v>
      </c>
      <c r="C64" s="43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</row>
    <row r="65" spans="1:24" s="44" customFormat="1">
      <c r="A65" s="41"/>
      <c r="B65" s="45"/>
      <c r="C65" s="43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</row>
    <row r="66" spans="1:24" s="47" customFormat="1">
      <c r="A66" s="46"/>
      <c r="B66" s="45" t="s">
        <v>195</v>
      </c>
      <c r="C66" s="43"/>
      <c r="D66" s="41"/>
      <c r="E66" s="41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</row>
    <row r="67" spans="1:24" s="47" customFormat="1">
      <c r="A67" s="46"/>
      <c r="B67" s="45"/>
      <c r="C67" s="43"/>
      <c r="D67" s="41"/>
      <c r="E67" s="41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</row>
    <row r="68" spans="1:24" s="47" customFormat="1">
      <c r="A68" s="46"/>
      <c r="B68" s="48" t="s">
        <v>196</v>
      </c>
      <c r="C68" s="49" t="s">
        <v>197</v>
      </c>
      <c r="D68" s="50" t="s">
        <v>198</v>
      </c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</row>
    <row r="69" spans="1:24" s="47" customFormat="1">
      <c r="A69" s="46"/>
      <c r="B69" s="45"/>
      <c r="C69" s="51"/>
      <c r="D69" s="41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</row>
    <row r="70" spans="1:24" s="47" customFormat="1">
      <c r="A70" s="46"/>
      <c r="B70" s="48" t="s">
        <v>199</v>
      </c>
      <c r="C70" s="49" t="s">
        <v>197</v>
      </c>
      <c r="D70" s="50" t="s">
        <v>198</v>
      </c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</row>
    <row r="71" spans="1:24" s="47" customFormat="1">
      <c r="A71" s="46"/>
      <c r="B71" s="45"/>
      <c r="C71" s="51"/>
      <c r="D71" s="41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</row>
    <row r="72" spans="1:24" s="47" customFormat="1">
      <c r="A72" s="46"/>
      <c r="B72" s="52" t="s">
        <v>200</v>
      </c>
      <c r="C72" s="49" t="s">
        <v>197</v>
      </c>
      <c r="D72" s="50" t="s">
        <v>198</v>
      </c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</row>
  </sheetData>
  <sheetProtection algorithmName="SHA-512" hashValue="Z/bO5DN/4Iv0faNfLC2QKKy0ivtudnMPOohdRS4YOzgO4vUxwe3h7427BQtWgD5p/JM+GJs+1z+l3VMo8TyVag==" saltValue="ufTn75r7cQGRqjpr52+kTQ==" spinCount="100000" sheet="1"/>
  <mergeCells count="3">
    <mergeCell ref="A2:D2"/>
    <mergeCell ref="C4:D4"/>
    <mergeCell ref="A4:B4"/>
  </mergeCells>
  <dataValidations count="6">
    <dataValidation type="decimal" allowBlank="1" showInputMessage="1" showErrorMessage="1" sqref="C9:D16 C19:D26 C32:D41 C44:D47" xr:uid="{00000000-0002-0000-0000-000000000000}">
      <formula1>0</formula1>
      <formula2>1E+40</formula2>
    </dataValidation>
    <dataValidation allowBlank="1" showInputMessage="1" showErrorMessage="1" prompt="Даатгалын хохирол үнэлэгчийн нэрийг бичнэ үү" sqref="A4:B4" xr:uid="{00000000-0002-0000-0000-000001000000}"/>
    <dataValidation allowBlank="1" showInputMessage="1" showErrorMessage="1" prompt="Тайлан гаргаж буй хугацааг бичнэ үү." sqref="C4:D4" xr:uid="{00000000-0002-0000-0000-000002000000}"/>
    <dataValidation allowBlank="1" showInputMessage="1" showErrorMessage="1" prompt="Тайлант үеийн хугацааг бичнэ үү. " sqref="C6:D6" xr:uid="{00000000-0002-0000-0000-000003000000}"/>
    <dataValidation allowBlank="1" showInputMessage="1" showErrorMessage="1" prompt="Холбогдох мэдээллийг бөглөнө үү." sqref="C68:D72 B72" xr:uid="{00000000-0002-0000-0000-000004000000}"/>
    <dataValidation type="decimal" allowBlank="1" showInputMessage="1" showErrorMessage="1" sqref="C51:D58" xr:uid="{00000000-0002-0000-0000-000005000000}">
      <formula1>-1.11111111111111E+39</formula1>
      <formula2>1E+40</formula2>
    </dataValidation>
  </dataValidations>
  <pageMargins left="0.8" right="0.5" top="0.6" bottom="2.23" header="0.65" footer="0.3"/>
  <pageSetup paperSize="9" scale="90" fitToHeight="2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2:E44"/>
  <sheetViews>
    <sheetView showGridLines="0" zoomScaleNormal="100" workbookViewId="0">
      <selection activeCell="C9" sqref="C9"/>
    </sheetView>
  </sheetViews>
  <sheetFormatPr defaultColWidth="10.5703125" defaultRowHeight="12.75"/>
  <cols>
    <col min="1" max="1" width="4.5703125" style="73" customWidth="1"/>
    <col min="2" max="2" width="49.7109375" style="53" customWidth="1"/>
    <col min="3" max="4" width="24" style="53" customWidth="1"/>
    <col min="5" max="5" width="15.7109375" style="53" bestFit="1" customWidth="1"/>
    <col min="6" max="16384" width="10.5703125" style="53"/>
  </cols>
  <sheetData>
    <row r="2" spans="1:5">
      <c r="A2" s="187" t="s">
        <v>237</v>
      </c>
      <c r="B2" s="187"/>
      <c r="C2" s="187"/>
      <c r="D2" s="187"/>
    </row>
    <row r="4" spans="1:5" s="55" customFormat="1">
      <c r="A4" s="54" t="str">
        <f>+i04d4a!A4</f>
        <v>Хохирол үнэлэгчийн нэр: " ......................" ХХК</v>
      </c>
      <c r="C4" s="56"/>
      <c r="D4" s="57" t="str">
        <f>+i04d4a!C4</f>
        <v>.... оны .. сарын ..-ны өдөр</v>
      </c>
    </row>
    <row r="5" spans="1:5" s="59" customFormat="1">
      <c r="A5" s="58"/>
      <c r="D5" s="60" t="s">
        <v>118</v>
      </c>
    </row>
    <row r="6" spans="1:5">
      <c r="A6" s="154" t="s">
        <v>3</v>
      </c>
      <c r="B6" s="154" t="s">
        <v>46</v>
      </c>
      <c r="C6" s="155" t="str">
        <f>+i04d4a!C6</f>
        <v>... оны ..-р сарын ..</v>
      </c>
      <c r="D6" s="155" t="str">
        <f>+i04d4a!D6</f>
        <v>... оны ..-р сарын ..</v>
      </c>
    </row>
    <row r="7" spans="1:5">
      <c r="A7" s="61">
        <v>1</v>
      </c>
      <c r="B7" s="62" t="s">
        <v>201</v>
      </c>
      <c r="C7" s="63"/>
      <c r="D7" s="63"/>
      <c r="E7" s="64"/>
    </row>
    <row r="8" spans="1:5">
      <c r="A8" s="65">
        <v>2</v>
      </c>
      <c r="B8" s="66" t="s">
        <v>269</v>
      </c>
      <c r="C8" s="67"/>
      <c r="D8" s="67"/>
    </row>
    <row r="9" spans="1:5">
      <c r="A9" s="68">
        <v>3</v>
      </c>
      <c r="B9" s="62" t="s">
        <v>202</v>
      </c>
      <c r="C9" s="69">
        <f>+C7-C8</f>
        <v>0</v>
      </c>
      <c r="D9" s="69">
        <f>+D7-D8</f>
        <v>0</v>
      </c>
    </row>
    <row r="10" spans="1:5">
      <c r="A10" s="65">
        <v>4</v>
      </c>
      <c r="B10" s="66" t="s">
        <v>203</v>
      </c>
      <c r="C10" s="67"/>
      <c r="D10" s="67"/>
    </row>
    <row r="11" spans="1:5">
      <c r="A11" s="65">
        <v>5</v>
      </c>
      <c r="B11" s="66" t="s">
        <v>204</v>
      </c>
      <c r="C11" s="67"/>
      <c r="D11" s="67"/>
    </row>
    <row r="12" spans="1:5">
      <c r="A12" s="65">
        <v>6</v>
      </c>
      <c r="B12" s="66" t="s">
        <v>205</v>
      </c>
      <c r="C12" s="67"/>
      <c r="D12" s="67"/>
    </row>
    <row r="13" spans="1:5">
      <c r="A13" s="65">
        <v>7</v>
      </c>
      <c r="B13" s="66" t="s">
        <v>206</v>
      </c>
      <c r="C13" s="67"/>
      <c r="D13" s="67"/>
    </row>
    <row r="14" spans="1:5">
      <c r="A14" s="65">
        <v>8</v>
      </c>
      <c r="B14" s="66" t="s">
        <v>38</v>
      </c>
      <c r="C14" s="67"/>
      <c r="D14" s="67"/>
    </row>
    <row r="15" spans="1:5">
      <c r="A15" s="65">
        <v>9</v>
      </c>
      <c r="B15" s="66" t="s">
        <v>207</v>
      </c>
      <c r="C15" s="67"/>
      <c r="D15" s="67"/>
    </row>
    <row r="16" spans="1:5">
      <c r="A16" s="65">
        <v>10</v>
      </c>
      <c r="B16" s="66" t="s">
        <v>208</v>
      </c>
      <c r="C16" s="67"/>
      <c r="D16" s="67"/>
      <c r="E16" s="64"/>
    </row>
    <row r="17" spans="1:5">
      <c r="A17" s="65">
        <v>11</v>
      </c>
      <c r="B17" s="66" t="s">
        <v>209</v>
      </c>
      <c r="C17" s="67"/>
      <c r="D17" s="67"/>
      <c r="E17" s="64"/>
    </row>
    <row r="18" spans="1:5">
      <c r="A18" s="65">
        <v>12</v>
      </c>
      <c r="B18" s="66" t="s">
        <v>210</v>
      </c>
      <c r="C18" s="67"/>
      <c r="D18" s="67"/>
    </row>
    <row r="19" spans="1:5">
      <c r="A19" s="65">
        <v>13</v>
      </c>
      <c r="B19" s="66" t="s">
        <v>211</v>
      </c>
      <c r="C19" s="67"/>
      <c r="D19" s="67"/>
    </row>
    <row r="20" spans="1:5">
      <c r="A20" s="65">
        <v>14</v>
      </c>
      <c r="B20" s="66" t="s">
        <v>212</v>
      </c>
      <c r="C20" s="67"/>
      <c r="D20" s="67"/>
    </row>
    <row r="21" spans="1:5">
      <c r="A21" s="65">
        <v>15</v>
      </c>
      <c r="B21" s="66" t="s">
        <v>213</v>
      </c>
      <c r="C21" s="67"/>
      <c r="D21" s="67"/>
    </row>
    <row r="22" spans="1:5">
      <c r="A22" s="65">
        <v>16</v>
      </c>
      <c r="B22" s="66" t="s">
        <v>214</v>
      </c>
      <c r="C22" s="67"/>
      <c r="D22" s="67"/>
    </row>
    <row r="23" spans="1:5">
      <c r="A23" s="70">
        <v>17</v>
      </c>
      <c r="B23" s="66" t="s">
        <v>215</v>
      </c>
      <c r="C23" s="67"/>
      <c r="D23" s="67"/>
    </row>
    <row r="24" spans="1:5">
      <c r="A24" s="68">
        <v>18</v>
      </c>
      <c r="B24" s="62" t="s">
        <v>216</v>
      </c>
      <c r="C24" s="69">
        <f>+C9+C10+C11+C12+C13+C14-C15-C16-C17-C18+C19+C20+C21+C22+C23</f>
        <v>0</v>
      </c>
      <c r="D24" s="69">
        <f>+D9+D10+D11+D12+D13+D14-D15-D16-D17-D18+D19+D20+D21+D22+D23</f>
        <v>0</v>
      </c>
    </row>
    <row r="25" spans="1:5">
      <c r="A25" s="70">
        <v>19</v>
      </c>
      <c r="B25" s="66" t="s">
        <v>217</v>
      </c>
      <c r="C25" s="67"/>
      <c r="D25" s="67"/>
    </row>
    <row r="26" spans="1:5">
      <c r="A26" s="68">
        <v>20</v>
      </c>
      <c r="B26" s="62" t="s">
        <v>218</v>
      </c>
      <c r="C26" s="69">
        <f>+C24-C25</f>
        <v>0</v>
      </c>
      <c r="D26" s="69">
        <f>+D24-D25</f>
        <v>0</v>
      </c>
    </row>
    <row r="27" spans="1:5" ht="25.5">
      <c r="A27" s="70">
        <v>21</v>
      </c>
      <c r="B27" s="71" t="s">
        <v>219</v>
      </c>
      <c r="C27" s="67"/>
      <c r="D27" s="67"/>
    </row>
    <row r="28" spans="1:5">
      <c r="A28" s="68">
        <v>22</v>
      </c>
      <c r="B28" s="62" t="s">
        <v>220</v>
      </c>
      <c r="C28" s="69">
        <f>+C26+C27</f>
        <v>0</v>
      </c>
      <c r="D28" s="69">
        <f>+D26+D27</f>
        <v>0</v>
      </c>
    </row>
    <row r="29" spans="1:5">
      <c r="A29" s="68">
        <v>23</v>
      </c>
      <c r="B29" s="62" t="s">
        <v>58</v>
      </c>
      <c r="C29" s="69">
        <f>SUM(C30:C32)</f>
        <v>0</v>
      </c>
      <c r="D29" s="69">
        <f>SUM(D30:D32)</f>
        <v>0</v>
      </c>
    </row>
    <row r="30" spans="1:5">
      <c r="A30" s="188"/>
      <c r="B30" s="66" t="s">
        <v>221</v>
      </c>
      <c r="C30" s="67"/>
      <c r="D30" s="67"/>
    </row>
    <row r="31" spans="1:5">
      <c r="A31" s="188"/>
      <c r="B31" s="66" t="s">
        <v>222</v>
      </c>
      <c r="C31" s="67"/>
      <c r="D31" s="67"/>
    </row>
    <row r="32" spans="1:5">
      <c r="A32" s="188"/>
      <c r="B32" s="66" t="s">
        <v>223</v>
      </c>
      <c r="C32" s="67"/>
      <c r="D32" s="67"/>
    </row>
    <row r="33" spans="1:5">
      <c r="A33" s="68">
        <v>24</v>
      </c>
      <c r="B33" s="62" t="s">
        <v>224</v>
      </c>
      <c r="C33" s="69">
        <f>+C28+C29</f>
        <v>0</v>
      </c>
      <c r="D33" s="69">
        <f>+D28+D29</f>
        <v>0</v>
      </c>
      <c r="E33" s="64"/>
    </row>
    <row r="34" spans="1:5" ht="13.5">
      <c r="A34" s="70">
        <v>25</v>
      </c>
      <c r="B34" s="71" t="s">
        <v>225</v>
      </c>
      <c r="C34" s="72"/>
      <c r="D34" s="72"/>
    </row>
    <row r="36" spans="1:5">
      <c r="B36" s="59" t="str">
        <f>+i04d4a!B64</f>
        <v>тамга тэмдэг</v>
      </c>
    </row>
    <row r="37" spans="1:5">
      <c r="A37" s="73" t="s">
        <v>226</v>
      </c>
    </row>
    <row r="38" spans="1:5">
      <c r="B38" s="53" t="str">
        <f>+i04d4a!B66</f>
        <v xml:space="preserve">ТАЙЛАН ГАРГАСАН:    </v>
      </c>
    </row>
    <row r="40" spans="1:5">
      <c r="B40" s="53" t="str">
        <f>+i04d4a!B68</f>
        <v xml:space="preserve"> Гүйцэтгэх захирал</v>
      </c>
      <c r="C40" s="53" t="str">
        <f>+i04d4a!C68</f>
        <v xml:space="preserve">/…………………./   </v>
      </c>
      <c r="D40" s="53" t="str">
        <f>+i04d4a!D68</f>
        <v>/............................../</v>
      </c>
    </row>
    <row r="42" spans="1:5">
      <c r="B42" s="53" t="str">
        <f>+i04d4a!B70</f>
        <v xml:space="preserve"> Ерөнхий нягтлан бодогч  </v>
      </c>
      <c r="C42" s="53" t="str">
        <f>+i04d4a!C70</f>
        <v xml:space="preserve">/…………………./   </v>
      </c>
      <c r="D42" s="53" t="str">
        <f>+i04d4a!D70</f>
        <v>/............................../</v>
      </c>
    </row>
    <row r="44" spans="1:5">
      <c r="B44" s="53" t="str">
        <f>+i04d4a!B72</f>
        <v>.........................................................</v>
      </c>
      <c r="C44" s="53" t="str">
        <f>+i04d4a!C72</f>
        <v xml:space="preserve">/…………………./   </v>
      </c>
      <c r="D44" s="53" t="str">
        <f>+i04d4a!D72</f>
        <v>/............................../</v>
      </c>
    </row>
  </sheetData>
  <sheetProtection algorithmName="SHA-512" hashValue="sg9QrtBPkqbPPIsxTNWA/L/jf9ZoFmrYhAnGLNQmvt1ArGwFIGzhh6KihhJWr61GfvCcnK5AIvWCtWDTZAJnzQ==" saltValue="pPunTGMQnc/x849D352izQ==" spinCount="100000" sheet="1"/>
  <mergeCells count="2">
    <mergeCell ref="A2:D2"/>
    <mergeCell ref="A30:A32"/>
  </mergeCells>
  <dataValidations count="3">
    <dataValidation type="decimal" allowBlank="1" showInputMessage="1" showErrorMessage="1" sqref="C8:D8 C34:D34 C25:D25 C10:D18" xr:uid="{00000000-0002-0000-0100-000000000000}">
      <formula1>0</formula1>
      <formula2>1E+30</formula2>
    </dataValidation>
    <dataValidation type="decimal" allowBlank="1" showInputMessage="1" showErrorMessage="1" sqref="C7:D7" xr:uid="{00000000-0002-0000-0100-000001000000}">
      <formula1>0</formula1>
      <formula2>1.11111111111111E+45</formula2>
    </dataValidation>
    <dataValidation type="whole" allowBlank="1" showInputMessage="1" showErrorMessage="1" sqref="C27:D27" xr:uid="{00000000-0002-0000-0100-000002000000}">
      <formula1>-1.11111111111111E+33</formula1>
      <formula2>1.11111111111111E+32</formula2>
    </dataValidation>
  </dataValidations>
  <pageMargins left="0.62" right="0.5" top="0.56000000000000005" bottom="0.19" header="0.3" footer="0.3"/>
  <pageSetup paperSize="9" scale="8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2:L34"/>
  <sheetViews>
    <sheetView showGridLines="0" workbookViewId="0">
      <selection activeCell="D23" sqref="D23"/>
    </sheetView>
  </sheetViews>
  <sheetFormatPr defaultRowHeight="12.75"/>
  <cols>
    <col min="1" max="1" width="9.140625" style="73"/>
    <col min="2" max="2" width="41.42578125" style="53" customWidth="1"/>
    <col min="3" max="9" width="21" style="53" customWidth="1"/>
    <col min="10" max="10" width="25.85546875" style="53" customWidth="1"/>
    <col min="11" max="16384" width="9.140625" style="53"/>
  </cols>
  <sheetData>
    <row r="2" spans="1:12">
      <c r="A2" s="187" t="s">
        <v>238</v>
      </c>
      <c r="B2" s="187"/>
      <c r="C2" s="187"/>
      <c r="D2" s="187"/>
      <c r="E2" s="187"/>
      <c r="F2" s="187"/>
      <c r="G2" s="187"/>
      <c r="H2" s="187"/>
      <c r="I2" s="187"/>
      <c r="J2" s="187"/>
    </row>
    <row r="3" spans="1:12" s="55" customFormat="1">
      <c r="A3" s="54" t="str">
        <f>+i04d4a!A4</f>
        <v>Хохирол үнэлэгчийн нэр: " ......................" ХХК</v>
      </c>
      <c r="J3" s="57" t="str">
        <f>+i04d4a!C4</f>
        <v>.... оны .. сарын ..-ны өдөр</v>
      </c>
      <c r="L3" s="56"/>
    </row>
    <row r="4" spans="1:12" s="59" customFormat="1">
      <c r="A4" s="58"/>
      <c r="J4" s="60" t="s">
        <v>118</v>
      </c>
    </row>
    <row r="5" spans="1:12">
      <c r="A5" s="189" t="s">
        <v>3</v>
      </c>
      <c r="B5" s="189" t="s">
        <v>46</v>
      </c>
      <c r="C5" s="189" t="s">
        <v>47</v>
      </c>
      <c r="D5" s="189" t="s">
        <v>48</v>
      </c>
      <c r="E5" s="189" t="s">
        <v>49</v>
      </c>
      <c r="F5" s="189" t="s">
        <v>50</v>
      </c>
      <c r="G5" s="189" t="s">
        <v>51</v>
      </c>
      <c r="H5" s="189" t="s">
        <v>52</v>
      </c>
      <c r="I5" s="189" t="s">
        <v>53</v>
      </c>
      <c r="J5" s="190" t="s">
        <v>54</v>
      </c>
    </row>
    <row r="6" spans="1:12">
      <c r="A6" s="189"/>
      <c r="B6" s="189"/>
      <c r="C6" s="189"/>
      <c r="D6" s="189"/>
      <c r="E6" s="189"/>
      <c r="F6" s="189"/>
      <c r="G6" s="189"/>
      <c r="H6" s="189"/>
      <c r="I6" s="189"/>
      <c r="J6" s="191"/>
    </row>
    <row r="7" spans="1:12">
      <c r="A7" s="61">
        <v>1</v>
      </c>
      <c r="B7" s="62" t="s">
        <v>227</v>
      </c>
      <c r="C7" s="74"/>
      <c r="D7" s="74"/>
      <c r="E7" s="74"/>
      <c r="F7" s="74"/>
      <c r="G7" s="74"/>
      <c r="H7" s="74"/>
      <c r="I7" s="74"/>
      <c r="J7" s="75">
        <f>SUM(C7:I7)</f>
        <v>0</v>
      </c>
    </row>
    <row r="8" spans="1:12" ht="25.5">
      <c r="A8" s="65">
        <v>2</v>
      </c>
      <c r="B8" s="66" t="s">
        <v>55</v>
      </c>
      <c r="C8" s="76"/>
      <c r="D8" s="76"/>
      <c r="E8" s="76"/>
      <c r="F8" s="76"/>
      <c r="G8" s="76"/>
      <c r="H8" s="76"/>
      <c r="I8" s="76"/>
      <c r="J8" s="75">
        <f t="shared" ref="J8:J23" si="0">SUM(C8:I8)</f>
        <v>0</v>
      </c>
    </row>
    <row r="9" spans="1:12">
      <c r="A9" s="65">
        <v>3</v>
      </c>
      <c r="B9" s="77" t="s">
        <v>56</v>
      </c>
      <c r="C9" s="75">
        <f>+C7+C8</f>
        <v>0</v>
      </c>
      <c r="D9" s="75">
        <f t="shared" ref="D9:I9" si="1">+D7+D8</f>
        <v>0</v>
      </c>
      <c r="E9" s="75">
        <f t="shared" si="1"/>
        <v>0</v>
      </c>
      <c r="F9" s="75">
        <f t="shared" si="1"/>
        <v>0</v>
      </c>
      <c r="G9" s="75">
        <f t="shared" si="1"/>
        <v>0</v>
      </c>
      <c r="H9" s="75">
        <f t="shared" si="1"/>
        <v>0</v>
      </c>
      <c r="I9" s="75">
        <f t="shared" si="1"/>
        <v>0</v>
      </c>
      <c r="J9" s="75">
        <f t="shared" si="0"/>
        <v>0</v>
      </c>
    </row>
    <row r="10" spans="1:12">
      <c r="A10" s="65">
        <v>4</v>
      </c>
      <c r="B10" s="78" t="s">
        <v>228</v>
      </c>
      <c r="C10" s="76"/>
      <c r="D10" s="76"/>
      <c r="E10" s="76"/>
      <c r="F10" s="76"/>
      <c r="G10" s="76"/>
      <c r="H10" s="76"/>
      <c r="I10" s="76"/>
      <c r="J10" s="75">
        <f t="shared" si="0"/>
        <v>0</v>
      </c>
    </row>
    <row r="11" spans="1:12">
      <c r="A11" s="65">
        <v>5</v>
      </c>
      <c r="B11" s="78" t="s">
        <v>58</v>
      </c>
      <c r="C11" s="79"/>
      <c r="D11" s="79"/>
      <c r="E11" s="79"/>
      <c r="F11" s="79"/>
      <c r="G11" s="79"/>
      <c r="H11" s="79"/>
      <c r="I11" s="79"/>
      <c r="J11" s="75">
        <f t="shared" si="0"/>
        <v>0</v>
      </c>
    </row>
    <row r="12" spans="1:12">
      <c r="A12" s="65">
        <v>6</v>
      </c>
      <c r="B12" s="78" t="s">
        <v>59</v>
      </c>
      <c r="C12" s="79"/>
      <c r="D12" s="79"/>
      <c r="E12" s="79"/>
      <c r="F12" s="79"/>
      <c r="G12" s="79"/>
      <c r="H12" s="79"/>
      <c r="I12" s="79"/>
      <c r="J12" s="75">
        <f t="shared" si="0"/>
        <v>0</v>
      </c>
    </row>
    <row r="13" spans="1:12">
      <c r="A13" s="65">
        <v>7</v>
      </c>
      <c r="B13" s="78" t="s">
        <v>60</v>
      </c>
      <c r="C13" s="79"/>
      <c r="D13" s="79"/>
      <c r="E13" s="79"/>
      <c r="F13" s="79"/>
      <c r="G13" s="79"/>
      <c r="H13" s="79"/>
      <c r="I13" s="79"/>
      <c r="J13" s="75">
        <f t="shared" si="0"/>
        <v>0</v>
      </c>
    </row>
    <row r="14" spans="1:12">
      <c r="A14" s="65">
        <v>8</v>
      </c>
      <c r="B14" s="78" t="s">
        <v>61</v>
      </c>
      <c r="C14" s="79"/>
      <c r="D14" s="79"/>
      <c r="E14" s="79"/>
      <c r="F14" s="79"/>
      <c r="G14" s="79"/>
      <c r="H14" s="79"/>
      <c r="I14" s="79"/>
      <c r="J14" s="75">
        <f t="shared" si="0"/>
        <v>0</v>
      </c>
    </row>
    <row r="15" spans="1:12">
      <c r="A15" s="61">
        <v>9</v>
      </c>
      <c r="B15" s="62" t="s">
        <v>227</v>
      </c>
      <c r="C15" s="75">
        <f t="shared" ref="C15:I15" si="2">+C9+C10+C11+C12+C13+C14</f>
        <v>0</v>
      </c>
      <c r="D15" s="75">
        <f t="shared" si="2"/>
        <v>0</v>
      </c>
      <c r="E15" s="75">
        <f t="shared" si="2"/>
        <v>0</v>
      </c>
      <c r="F15" s="75">
        <f t="shared" si="2"/>
        <v>0</v>
      </c>
      <c r="G15" s="75">
        <f t="shared" si="2"/>
        <v>0</v>
      </c>
      <c r="H15" s="75">
        <f t="shared" si="2"/>
        <v>0</v>
      </c>
      <c r="I15" s="75">
        <f t="shared" si="2"/>
        <v>0</v>
      </c>
      <c r="J15" s="75">
        <f t="shared" si="0"/>
        <v>0</v>
      </c>
    </row>
    <row r="16" spans="1:12" ht="25.5">
      <c r="A16" s="65">
        <v>10</v>
      </c>
      <c r="B16" s="66" t="s">
        <v>55</v>
      </c>
      <c r="C16" s="79"/>
      <c r="D16" s="79"/>
      <c r="E16" s="79"/>
      <c r="F16" s="79"/>
      <c r="G16" s="79"/>
      <c r="H16" s="79"/>
      <c r="I16" s="79"/>
      <c r="J16" s="75">
        <f t="shared" si="0"/>
        <v>0</v>
      </c>
    </row>
    <row r="17" spans="1:11">
      <c r="A17" s="65">
        <v>11</v>
      </c>
      <c r="B17" s="77" t="s">
        <v>56</v>
      </c>
      <c r="C17" s="75">
        <f>+C15+C16</f>
        <v>0</v>
      </c>
      <c r="D17" s="75">
        <f t="shared" ref="D17:I17" si="3">+D15+D16</f>
        <v>0</v>
      </c>
      <c r="E17" s="75"/>
      <c r="F17" s="75">
        <f t="shared" si="3"/>
        <v>0</v>
      </c>
      <c r="G17" s="75">
        <f t="shared" si="3"/>
        <v>0</v>
      </c>
      <c r="H17" s="75">
        <f t="shared" si="3"/>
        <v>0</v>
      </c>
      <c r="I17" s="75">
        <f t="shared" si="3"/>
        <v>0</v>
      </c>
      <c r="J17" s="75">
        <f t="shared" ref="J17:J22" si="4">SUM(C17:I17)</f>
        <v>0</v>
      </c>
    </row>
    <row r="18" spans="1:11">
      <c r="A18" s="65">
        <v>12</v>
      </c>
      <c r="B18" s="78" t="s">
        <v>57</v>
      </c>
      <c r="C18" s="76"/>
      <c r="D18" s="76"/>
      <c r="E18" s="76"/>
      <c r="F18" s="76"/>
      <c r="G18" s="76"/>
      <c r="H18" s="76"/>
      <c r="I18" s="178">
        <f>+i04d4b!D28</f>
        <v>0</v>
      </c>
      <c r="J18" s="75">
        <f t="shared" si="4"/>
        <v>0</v>
      </c>
    </row>
    <row r="19" spans="1:11">
      <c r="A19" s="65">
        <v>13</v>
      </c>
      <c r="B19" s="78" t="s">
        <v>58</v>
      </c>
      <c r="C19" s="79"/>
      <c r="D19" s="79"/>
      <c r="E19" s="79"/>
      <c r="F19" s="79"/>
      <c r="G19" s="79"/>
      <c r="H19" s="79"/>
      <c r="I19" s="79"/>
      <c r="J19" s="75">
        <f t="shared" si="4"/>
        <v>0</v>
      </c>
    </row>
    <row r="20" spans="1:11">
      <c r="A20" s="65">
        <v>14</v>
      </c>
      <c r="B20" s="78" t="s">
        <v>59</v>
      </c>
      <c r="C20" s="79"/>
      <c r="D20" s="79"/>
      <c r="E20" s="79"/>
      <c r="F20" s="79"/>
      <c r="G20" s="79"/>
      <c r="H20" s="79"/>
      <c r="I20" s="79"/>
      <c r="J20" s="75">
        <f t="shared" si="4"/>
        <v>0</v>
      </c>
    </row>
    <row r="21" spans="1:11">
      <c r="A21" s="65">
        <v>15</v>
      </c>
      <c r="B21" s="78" t="s">
        <v>60</v>
      </c>
      <c r="C21" s="79"/>
      <c r="D21" s="79"/>
      <c r="E21" s="79"/>
      <c r="F21" s="79"/>
      <c r="G21" s="79"/>
      <c r="H21" s="79"/>
      <c r="I21" s="79"/>
      <c r="J21" s="75">
        <f t="shared" si="4"/>
        <v>0</v>
      </c>
    </row>
    <row r="22" spans="1:11">
      <c r="A22" s="65">
        <v>16</v>
      </c>
      <c r="B22" s="78" t="s">
        <v>61</v>
      </c>
      <c r="C22" s="79"/>
      <c r="D22" s="79"/>
      <c r="E22" s="79"/>
      <c r="F22" s="79"/>
      <c r="G22" s="79"/>
      <c r="H22" s="79"/>
      <c r="I22" s="79"/>
      <c r="J22" s="75">
        <f t="shared" si="4"/>
        <v>0</v>
      </c>
    </row>
    <row r="23" spans="1:11">
      <c r="A23" s="61">
        <v>17</v>
      </c>
      <c r="B23" s="62" t="s">
        <v>227</v>
      </c>
      <c r="C23" s="75">
        <f t="shared" ref="C23:I23" si="5">SUM(C17:C22)</f>
        <v>0</v>
      </c>
      <c r="D23" s="75">
        <f t="shared" si="5"/>
        <v>0</v>
      </c>
      <c r="E23" s="75">
        <f t="shared" si="5"/>
        <v>0</v>
      </c>
      <c r="F23" s="75">
        <f t="shared" si="5"/>
        <v>0</v>
      </c>
      <c r="G23" s="75">
        <f t="shared" si="5"/>
        <v>0</v>
      </c>
      <c r="H23" s="75">
        <f t="shared" si="5"/>
        <v>0</v>
      </c>
      <c r="I23" s="75">
        <f t="shared" si="5"/>
        <v>0</v>
      </c>
      <c r="J23" s="75">
        <f t="shared" si="0"/>
        <v>0</v>
      </c>
    </row>
    <row r="24" spans="1:11">
      <c r="C24" s="80" t="str">
        <f>IF(C23=(i04d4a!D51+i04d4a!D52),"","ДҮН ЗӨРҮҮТЭЙ БАЙНА:")</f>
        <v/>
      </c>
      <c r="D24" s="80" t="str">
        <f>IF(D23=i04d4a!D53,"","ДҮН ЗӨРҮҮТЭЙ БАЙНА:")</f>
        <v/>
      </c>
      <c r="E24" s="80" t="str">
        <f>IF(E23=i04d4a!D54,"","ДҮН ЗӨРҮҮТЭЙ БАЙНА:")</f>
        <v/>
      </c>
      <c r="F24" s="80" t="str">
        <f>IF(F23=i04d4a!D55,"","ДҮН ЗӨРҮҮТЭЙ БАЙНА:")</f>
        <v/>
      </c>
      <c r="G24" s="80" t="str">
        <f>IF(G23=i04d4a!D56,"","ДҮН ЗӨРҮҮТЭЙ БАЙНА:")</f>
        <v/>
      </c>
      <c r="H24" s="80" t="str">
        <f>IF(H23=i04d4a!D57,"","ДҮН ЗӨРҮҮТЭЙ БАЙНА:")</f>
        <v/>
      </c>
      <c r="I24" s="80" t="str">
        <f>IF(I23=i04d4a!D58,"","ДҮН ЗӨРҮҮТЭЙ БАЙНА:")</f>
        <v/>
      </c>
      <c r="J24" s="80" t="str">
        <f>IF(J23=i04d4a!D60,"","ДҮН ЗӨРҮҮТЭЙ БАЙНА:")</f>
        <v/>
      </c>
      <c r="K24" s="80"/>
    </row>
    <row r="25" spans="1:11">
      <c r="C25" s="81">
        <f>+C23-(i04d4a!D51+i04d4a!D52)</f>
        <v>0</v>
      </c>
      <c r="D25" s="82">
        <f>+D23-i04d4a!D53</f>
        <v>0</v>
      </c>
      <c r="E25" s="82">
        <f>+E23-i04d4a!D54</f>
        <v>0</v>
      </c>
      <c r="F25" s="81">
        <f>+F23-i04d4a!D55</f>
        <v>0</v>
      </c>
      <c r="G25" s="82">
        <f>+G23-i04d4a!D56</f>
        <v>0</v>
      </c>
      <c r="H25" s="82">
        <f>+H23-i04d4a!D57</f>
        <v>0</v>
      </c>
      <c r="I25" s="81">
        <f>+I23-i04d4a!D58</f>
        <v>0</v>
      </c>
      <c r="J25" s="82">
        <f>+J23-i04d4a!D60</f>
        <v>0</v>
      </c>
      <c r="K25" s="82"/>
    </row>
    <row r="26" spans="1:11">
      <c r="B26" s="59" t="str">
        <f>+i04d4a!B64</f>
        <v>тамга тэмдэг</v>
      </c>
    </row>
    <row r="28" spans="1:11">
      <c r="B28" s="53" t="str">
        <f>+i04d4a!B66</f>
        <v xml:space="preserve">ТАЙЛАН ГАРГАСАН:    </v>
      </c>
    </row>
    <row r="30" spans="1:11">
      <c r="B30" s="53" t="str">
        <f>+i04d4a!B68</f>
        <v xml:space="preserve"> Гүйцэтгэх захирал</v>
      </c>
      <c r="C30" s="53" t="str">
        <f>+i04d4a!C68</f>
        <v xml:space="preserve">/…………………./   </v>
      </c>
      <c r="D30" s="53" t="str">
        <f>+i04d4a!D68</f>
        <v>/............................../</v>
      </c>
    </row>
    <row r="32" spans="1:11">
      <c r="B32" s="53" t="str">
        <f>+i04d4a!B70</f>
        <v xml:space="preserve"> Ерөнхий нягтлан бодогч  </v>
      </c>
      <c r="C32" s="53" t="str">
        <f>+i04d4a!C70</f>
        <v xml:space="preserve">/…………………./   </v>
      </c>
      <c r="D32" s="53" t="str">
        <f>+i04d4a!D70</f>
        <v>/............................../</v>
      </c>
    </row>
    <row r="34" spans="2:4">
      <c r="B34" s="53" t="str">
        <f>+i04d4a!B72</f>
        <v>.........................................................</v>
      </c>
      <c r="C34" s="53" t="str">
        <f>+i04d4a!C72</f>
        <v xml:space="preserve">/…………………./   </v>
      </c>
      <c r="D34" s="53" t="str">
        <f>+i04d4a!D72</f>
        <v>/............................../</v>
      </c>
    </row>
  </sheetData>
  <sheetProtection algorithmName="SHA-512" hashValue="EYW6lZFDQQJcMVKiuQHbhlPLhqePHhnTJ41U8d3GUOgcvTsfKgvGk1acz7s4qbWk60pBdXYcpxUeW2/F1Vvr6w==" saltValue="+YKxYu7tN95eb8rghdIH3w==" spinCount="100000" sheet="1"/>
  <mergeCells count="11">
    <mergeCell ref="A2:J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dataValidations count="4">
    <dataValidation type="decimal" allowBlank="1" showInputMessage="1" showErrorMessage="1" sqref="C8:I8 C10:I14 C16:I16" xr:uid="{00000000-0002-0000-0200-000000000000}">
      <formula1>0</formula1>
      <formula2>1E+38</formula2>
    </dataValidation>
    <dataValidation type="decimal" allowBlank="1" showInputMessage="1" showErrorMessage="1" sqref="C18:H22" xr:uid="{00000000-0002-0000-0200-000001000000}">
      <formula1>-1.11111111111111E+29</formula1>
      <formula2>1E+38</formula2>
    </dataValidation>
    <dataValidation type="decimal" allowBlank="1" showInputMessage="1" showErrorMessage="1" sqref="I19:I22" xr:uid="{00000000-0002-0000-0200-000002000000}">
      <formula1>-1.11111111111111E+27</formula1>
      <formula2>1E+38</formula2>
    </dataValidation>
    <dataValidation type="whole" allowBlank="1" showInputMessage="1" showErrorMessage="1" sqref="I18" xr:uid="{00000000-0002-0000-0200-000003000000}">
      <formula1>-1.11111111111111E+23</formula1>
      <formula2>1.11111111111111E+26</formula2>
    </dataValidation>
  </dataValidations>
  <pageMargins left="0.28999999999999998" right="0.17" top="1.06" bottom="0.17" header="0.3" footer="0.3"/>
  <pageSetup paperSize="9" scale="65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pageSetUpPr fitToPage="1"/>
  </sheetPr>
  <dimension ref="A2:F68"/>
  <sheetViews>
    <sheetView showGridLines="0" workbookViewId="0">
      <selection activeCell="D60" sqref="D60"/>
    </sheetView>
  </sheetViews>
  <sheetFormatPr defaultRowHeight="12.75"/>
  <cols>
    <col min="1" max="1" width="4.7109375" style="73" customWidth="1"/>
    <col min="2" max="2" width="56.5703125" style="83" customWidth="1"/>
    <col min="3" max="4" width="22.140625" style="53" customWidth="1"/>
    <col min="5" max="5" width="9.140625" style="53"/>
    <col min="6" max="6" width="14.5703125" style="53" bestFit="1" customWidth="1"/>
    <col min="7" max="16384" width="9.140625" style="53"/>
  </cols>
  <sheetData>
    <row r="2" spans="1:6" ht="21.75" customHeight="1">
      <c r="A2" s="187" t="s">
        <v>239</v>
      </c>
      <c r="B2" s="187"/>
      <c r="C2" s="187"/>
      <c r="D2" s="187"/>
    </row>
    <row r="3" spans="1:6">
      <c r="A3" s="54" t="str">
        <f>+i04d4a!A4</f>
        <v>Хохирол үнэлэгчийн нэр: " ......................" ХХК</v>
      </c>
      <c r="D3" s="57" t="str">
        <f>+i04d4a!C4</f>
        <v>.... оны .. сарын ..-ны өдөр</v>
      </c>
    </row>
    <row r="4" spans="1:6">
      <c r="D4" s="60" t="s">
        <v>118</v>
      </c>
    </row>
    <row r="5" spans="1:6" s="55" customFormat="1" ht="27" customHeight="1">
      <c r="A5" s="154" t="s">
        <v>3</v>
      </c>
      <c r="B5" s="154" t="s">
        <v>46</v>
      </c>
      <c r="C5" s="155" t="str">
        <f>+i04d4a!C6</f>
        <v>... оны ..-р сарын ..</v>
      </c>
      <c r="D5" s="155" t="str">
        <f>+i04d4a!D6</f>
        <v>... оны ..-р сарын ..</v>
      </c>
    </row>
    <row r="6" spans="1:6">
      <c r="A6" s="68">
        <v>1</v>
      </c>
      <c r="B6" s="84" t="s">
        <v>62</v>
      </c>
      <c r="C6" s="85"/>
      <c r="D6" s="85"/>
    </row>
    <row r="7" spans="1:6">
      <c r="A7" s="61">
        <v>1.1000000000000001</v>
      </c>
      <c r="B7" s="86" t="s">
        <v>63</v>
      </c>
      <c r="C7" s="69">
        <f>SUM(C8:C13)</f>
        <v>0</v>
      </c>
      <c r="D7" s="69">
        <f>SUM(D8:D13)</f>
        <v>0</v>
      </c>
    </row>
    <row r="8" spans="1:6">
      <c r="A8" s="195"/>
      <c r="B8" s="78" t="s">
        <v>229</v>
      </c>
      <c r="C8" s="87"/>
      <c r="D8" s="87"/>
      <c r="F8" s="88"/>
    </row>
    <row r="9" spans="1:6">
      <c r="A9" s="195"/>
      <c r="B9" s="78" t="s">
        <v>67</v>
      </c>
      <c r="C9" s="89"/>
      <c r="D9" s="89"/>
    </row>
    <row r="10" spans="1:6">
      <c r="A10" s="195"/>
      <c r="B10" s="78" t="s">
        <v>230</v>
      </c>
      <c r="C10" s="89"/>
      <c r="D10" s="89"/>
    </row>
    <row r="11" spans="1:6">
      <c r="A11" s="195"/>
      <c r="B11" s="78" t="s">
        <v>70</v>
      </c>
      <c r="C11" s="89"/>
      <c r="D11" s="89"/>
    </row>
    <row r="12" spans="1:6">
      <c r="A12" s="195"/>
      <c r="B12" s="78" t="s">
        <v>72</v>
      </c>
      <c r="C12" s="89"/>
      <c r="D12" s="89"/>
    </row>
    <row r="13" spans="1:6">
      <c r="A13" s="195"/>
      <c r="B13" s="78" t="s">
        <v>74</v>
      </c>
      <c r="C13" s="89"/>
      <c r="D13" s="89"/>
    </row>
    <row r="14" spans="1:6">
      <c r="A14" s="61">
        <v>1.2</v>
      </c>
      <c r="B14" s="86" t="s">
        <v>75</v>
      </c>
      <c r="C14" s="69">
        <f>SUM(C15:C23)</f>
        <v>0</v>
      </c>
      <c r="D14" s="69">
        <f>SUM(D15:D23)</f>
        <v>0</v>
      </c>
    </row>
    <row r="15" spans="1:6">
      <c r="A15" s="195"/>
      <c r="B15" s="66" t="s">
        <v>77</v>
      </c>
      <c r="C15" s="89"/>
      <c r="D15" s="89"/>
    </row>
    <row r="16" spans="1:6">
      <c r="A16" s="195"/>
      <c r="B16" s="66" t="s">
        <v>79</v>
      </c>
      <c r="C16" s="89"/>
      <c r="D16" s="89"/>
    </row>
    <row r="17" spans="1:4">
      <c r="A17" s="195"/>
      <c r="B17" s="66" t="s">
        <v>270</v>
      </c>
      <c r="C17" s="89"/>
      <c r="D17" s="89"/>
    </row>
    <row r="18" spans="1:4">
      <c r="A18" s="195"/>
      <c r="B18" s="66" t="s">
        <v>82</v>
      </c>
      <c r="C18" s="89"/>
      <c r="D18" s="89"/>
    </row>
    <row r="19" spans="1:4">
      <c r="A19" s="195"/>
      <c r="B19" s="66" t="s">
        <v>231</v>
      </c>
      <c r="C19" s="89"/>
      <c r="D19" s="89"/>
    </row>
    <row r="20" spans="1:4">
      <c r="A20" s="195"/>
      <c r="B20" s="66" t="s">
        <v>88</v>
      </c>
      <c r="C20" s="89"/>
      <c r="D20" s="89"/>
    </row>
    <row r="21" spans="1:4">
      <c r="A21" s="195"/>
      <c r="B21" s="66" t="s">
        <v>89</v>
      </c>
      <c r="C21" s="89"/>
      <c r="D21" s="89"/>
    </row>
    <row r="22" spans="1:4">
      <c r="A22" s="195"/>
      <c r="B22" s="66" t="s">
        <v>271</v>
      </c>
      <c r="C22" s="89"/>
      <c r="D22" s="89"/>
    </row>
    <row r="23" spans="1:4">
      <c r="A23" s="195"/>
      <c r="B23" s="66" t="s">
        <v>90</v>
      </c>
      <c r="C23" s="89"/>
      <c r="D23" s="89"/>
    </row>
    <row r="24" spans="1:4">
      <c r="A24" s="68">
        <v>1.3</v>
      </c>
      <c r="B24" s="84" t="s">
        <v>91</v>
      </c>
      <c r="C24" s="69">
        <f>+C7-C14</f>
        <v>0</v>
      </c>
      <c r="D24" s="69">
        <f>+D7-D14</f>
        <v>0</v>
      </c>
    </row>
    <row r="25" spans="1:4">
      <c r="A25" s="68">
        <v>2</v>
      </c>
      <c r="B25" s="84" t="s">
        <v>92</v>
      </c>
      <c r="C25" s="90"/>
      <c r="D25" s="90"/>
    </row>
    <row r="26" spans="1:4">
      <c r="A26" s="61">
        <v>2.1</v>
      </c>
      <c r="B26" s="86" t="s">
        <v>63</v>
      </c>
      <c r="C26" s="69">
        <f>SUM(C27:C34)</f>
        <v>0</v>
      </c>
      <c r="D26" s="69">
        <f>SUM(D27:D34)</f>
        <v>0</v>
      </c>
    </row>
    <row r="27" spans="1:4">
      <c r="A27" s="192"/>
      <c r="B27" s="78" t="s">
        <v>94</v>
      </c>
      <c r="C27" s="89"/>
      <c r="D27" s="89"/>
    </row>
    <row r="28" spans="1:4">
      <c r="A28" s="193"/>
      <c r="B28" s="78" t="s">
        <v>96</v>
      </c>
      <c r="C28" s="89"/>
      <c r="D28" s="89"/>
    </row>
    <row r="29" spans="1:4">
      <c r="A29" s="193"/>
      <c r="B29" s="78" t="s">
        <v>97</v>
      </c>
      <c r="C29" s="89"/>
      <c r="D29" s="89"/>
    </row>
    <row r="30" spans="1:4">
      <c r="A30" s="193"/>
      <c r="B30" s="78" t="s">
        <v>98</v>
      </c>
      <c r="C30" s="89"/>
      <c r="D30" s="89"/>
    </row>
    <row r="31" spans="1:4">
      <c r="A31" s="193"/>
      <c r="B31" s="78" t="s">
        <v>232</v>
      </c>
      <c r="C31" s="89"/>
      <c r="D31" s="89"/>
    </row>
    <row r="32" spans="1:4">
      <c r="A32" s="193"/>
      <c r="B32" s="78" t="s">
        <v>99</v>
      </c>
      <c r="C32" s="89"/>
      <c r="D32" s="89"/>
    </row>
    <row r="33" spans="1:4">
      <c r="A33" s="193"/>
      <c r="B33" s="78" t="s">
        <v>100</v>
      </c>
      <c r="C33" s="89"/>
      <c r="D33" s="89"/>
    </row>
    <row r="34" spans="1:4">
      <c r="A34" s="194"/>
      <c r="B34" s="78" t="s">
        <v>28</v>
      </c>
      <c r="C34" s="89"/>
      <c r="D34" s="89"/>
    </row>
    <row r="35" spans="1:4">
      <c r="A35" s="61">
        <v>2.2000000000000002</v>
      </c>
      <c r="B35" s="86" t="s">
        <v>75</v>
      </c>
      <c r="C35" s="69">
        <f>SUM(C36:C41)</f>
        <v>0</v>
      </c>
      <c r="D35" s="69">
        <f>SUM(D36:D41)</f>
        <v>0</v>
      </c>
    </row>
    <row r="36" spans="1:4">
      <c r="A36" s="192"/>
      <c r="B36" s="78" t="s">
        <v>101</v>
      </c>
      <c r="C36" s="89"/>
      <c r="D36" s="89"/>
    </row>
    <row r="37" spans="1:4">
      <c r="A37" s="193"/>
      <c r="B37" s="78" t="s">
        <v>102</v>
      </c>
      <c r="C37" s="89"/>
      <c r="D37" s="89"/>
    </row>
    <row r="38" spans="1:4">
      <c r="A38" s="193"/>
      <c r="B38" s="78" t="s">
        <v>103</v>
      </c>
      <c r="C38" s="89"/>
      <c r="D38" s="89"/>
    </row>
    <row r="39" spans="1:4">
      <c r="A39" s="193"/>
      <c r="B39" s="78" t="s">
        <v>233</v>
      </c>
      <c r="C39" s="89"/>
      <c r="D39" s="89"/>
    </row>
    <row r="40" spans="1:4">
      <c r="A40" s="193"/>
      <c r="B40" s="78" t="s">
        <v>104</v>
      </c>
      <c r="C40" s="89"/>
      <c r="D40" s="89"/>
    </row>
    <row r="41" spans="1:4">
      <c r="A41" s="194"/>
      <c r="B41" s="78" t="s">
        <v>28</v>
      </c>
      <c r="C41" s="89"/>
      <c r="D41" s="89"/>
    </row>
    <row r="42" spans="1:4" ht="25.5">
      <c r="A42" s="68">
        <v>2.2999999999999998</v>
      </c>
      <c r="B42" s="84" t="s">
        <v>105</v>
      </c>
      <c r="C42" s="69">
        <f>+C26-C35</f>
        <v>0</v>
      </c>
      <c r="D42" s="69">
        <f>+D26-D35</f>
        <v>0</v>
      </c>
    </row>
    <row r="43" spans="1:4">
      <c r="A43" s="68">
        <v>3</v>
      </c>
      <c r="B43" s="84" t="s">
        <v>106</v>
      </c>
      <c r="C43" s="90"/>
      <c r="D43" s="90"/>
    </row>
    <row r="44" spans="1:4">
      <c r="A44" s="61">
        <v>3.1</v>
      </c>
      <c r="B44" s="86" t="s">
        <v>63</v>
      </c>
      <c r="C44" s="69">
        <f>SUM(C45:C48)</f>
        <v>0</v>
      </c>
      <c r="D44" s="69">
        <f>SUM(D45:D48)</f>
        <v>0</v>
      </c>
    </row>
    <row r="45" spans="1:4">
      <c r="A45" s="192"/>
      <c r="B45" s="78" t="s">
        <v>107</v>
      </c>
      <c r="C45" s="89"/>
      <c r="D45" s="89"/>
    </row>
    <row r="46" spans="1:4">
      <c r="A46" s="193"/>
      <c r="B46" s="78" t="s">
        <v>108</v>
      </c>
      <c r="C46" s="89"/>
      <c r="D46" s="89"/>
    </row>
    <row r="47" spans="1:4">
      <c r="A47" s="193"/>
      <c r="B47" s="78" t="s">
        <v>109</v>
      </c>
      <c r="C47" s="89"/>
      <c r="D47" s="89"/>
    </row>
    <row r="48" spans="1:4">
      <c r="A48" s="194"/>
      <c r="B48" s="78" t="s">
        <v>28</v>
      </c>
      <c r="C48" s="89"/>
      <c r="D48" s="89"/>
    </row>
    <row r="49" spans="1:4">
      <c r="A49" s="61">
        <v>3.2</v>
      </c>
      <c r="B49" s="86" t="s">
        <v>75</v>
      </c>
      <c r="C49" s="69">
        <f>SUM(C50:C54)</f>
        <v>0</v>
      </c>
      <c r="D49" s="69">
        <f>SUM(D50:D54)</f>
        <v>0</v>
      </c>
    </row>
    <row r="50" spans="1:4">
      <c r="A50" s="192"/>
      <c r="B50" s="78" t="s">
        <v>110</v>
      </c>
      <c r="C50" s="89"/>
      <c r="D50" s="89"/>
    </row>
    <row r="51" spans="1:4">
      <c r="A51" s="193"/>
      <c r="B51" s="78" t="s">
        <v>234</v>
      </c>
      <c r="C51" s="89"/>
      <c r="D51" s="89"/>
    </row>
    <row r="52" spans="1:4">
      <c r="A52" s="193"/>
      <c r="B52" s="78" t="s">
        <v>111</v>
      </c>
      <c r="C52" s="89"/>
      <c r="D52" s="89"/>
    </row>
    <row r="53" spans="1:4">
      <c r="A53" s="193"/>
      <c r="B53" s="78" t="s">
        <v>112</v>
      </c>
      <c r="C53" s="89"/>
      <c r="D53" s="89"/>
    </row>
    <row r="54" spans="1:4">
      <c r="A54" s="194"/>
      <c r="B54" s="78" t="s">
        <v>28</v>
      </c>
      <c r="C54" s="89"/>
      <c r="D54" s="89"/>
    </row>
    <row r="55" spans="1:4">
      <c r="A55" s="68">
        <v>3.3</v>
      </c>
      <c r="B55" s="84" t="s">
        <v>113</v>
      </c>
      <c r="C55" s="69">
        <f>+C44-C49</f>
        <v>0</v>
      </c>
      <c r="D55" s="69">
        <f>+D44-D49</f>
        <v>0</v>
      </c>
    </row>
    <row r="56" spans="1:4">
      <c r="A56" s="68">
        <v>4</v>
      </c>
      <c r="B56" s="84" t="s">
        <v>114</v>
      </c>
      <c r="C56" s="69">
        <f>+C24+C42+C55</f>
        <v>0</v>
      </c>
      <c r="D56" s="69">
        <f>+D24+D42+D55</f>
        <v>0</v>
      </c>
    </row>
    <row r="57" spans="1:4">
      <c r="A57" s="68">
        <v>5</v>
      </c>
      <c r="B57" s="84" t="s">
        <v>115</v>
      </c>
      <c r="C57" s="91"/>
      <c r="D57" s="69">
        <f>+C58</f>
        <v>0</v>
      </c>
    </row>
    <row r="58" spans="1:4">
      <c r="A58" s="68">
        <v>6</v>
      </c>
      <c r="B58" s="84" t="s">
        <v>116</v>
      </c>
      <c r="C58" s="69">
        <f>+C56+C57</f>
        <v>0</v>
      </c>
      <c r="D58" s="69">
        <f>+D56+D57</f>
        <v>0</v>
      </c>
    </row>
    <row r="59" spans="1:4">
      <c r="A59" s="73" t="s">
        <v>235</v>
      </c>
      <c r="C59" s="96" t="str">
        <f>IF(C58=i04d4a!C9,"","ДҮН ЗӨРҮҮТЭЙ БАЙНА:")</f>
        <v/>
      </c>
      <c r="D59" s="96" t="str">
        <f>IF(D58=i04d4a!D9,"","ДҮН ЗӨРҮҮТЭЙ БАЙНА:")</f>
        <v/>
      </c>
    </row>
    <row r="60" spans="1:4" ht="13.5">
      <c r="B60" s="92" t="str">
        <f>+[1]i.04i1a!B64</f>
        <v>тамга тэмдэг</v>
      </c>
      <c r="C60" s="97">
        <f>+C58-i04d4a!C9</f>
        <v>0</v>
      </c>
      <c r="D60" s="97">
        <f>+D58-i04d4a!D9</f>
        <v>0</v>
      </c>
    </row>
    <row r="61" spans="1:4">
      <c r="A61" s="73" t="s">
        <v>235</v>
      </c>
      <c r="D61" s="88"/>
    </row>
    <row r="62" spans="1:4">
      <c r="B62" s="83" t="str">
        <f>+i04d4a!B66</f>
        <v xml:space="preserve">ТАЙЛАН ГАРГАСАН:    </v>
      </c>
      <c r="C62" s="92"/>
      <c r="D62" s="92"/>
    </row>
    <row r="63" spans="1:4">
      <c r="B63" s="92"/>
      <c r="C63" s="92"/>
      <c r="D63" s="92"/>
    </row>
    <row r="64" spans="1:4">
      <c r="B64" s="83" t="str">
        <f>+i04d4a!B68</f>
        <v xml:space="preserve"> Гүйцэтгэх захирал</v>
      </c>
      <c r="C64" s="83" t="str">
        <f>+i04d4a!C68</f>
        <v xml:space="preserve">/…………………./   </v>
      </c>
      <c r="D64" s="83" t="str">
        <f>+i04d4a!D68</f>
        <v>/............................../</v>
      </c>
    </row>
    <row r="65" spans="2:4">
      <c r="C65" s="83"/>
      <c r="D65" s="83"/>
    </row>
    <row r="66" spans="2:4">
      <c r="B66" s="83" t="str">
        <f>+i04d4a!B70</f>
        <v xml:space="preserve"> Ерөнхий нягтлан бодогч  </v>
      </c>
      <c r="C66" s="83" t="str">
        <f>+i04d4a!C70</f>
        <v xml:space="preserve">/…………………./   </v>
      </c>
      <c r="D66" s="83" t="str">
        <f>+i04d4a!D70</f>
        <v>/............................../</v>
      </c>
    </row>
    <row r="67" spans="2:4">
      <c r="C67" s="83"/>
      <c r="D67" s="83"/>
    </row>
    <row r="68" spans="2:4">
      <c r="B68" s="83" t="str">
        <f>+i04d4a!B72</f>
        <v>.........................................................</v>
      </c>
      <c r="C68" s="83" t="str">
        <f>+i04d4a!C72</f>
        <v xml:space="preserve">/…………………./   </v>
      </c>
      <c r="D68" s="83" t="str">
        <f>+i04d4a!D72</f>
        <v>/............................../</v>
      </c>
    </row>
  </sheetData>
  <sheetProtection algorithmName="SHA-512" hashValue="NUHkl8591r4ClkqOYC50ZBAHODT3wYL5qWu8y8fvOp8CKJiIHrqEDY7ZOMePRoZ6HzaXovIjtNzCsVC+V2c1WQ==" saltValue="UeVpINoDocISbB99ZWyZew==" spinCount="100000" sheet="1"/>
  <mergeCells count="7">
    <mergeCell ref="A45:A48"/>
    <mergeCell ref="A50:A54"/>
    <mergeCell ref="A2:D2"/>
    <mergeCell ref="A8:A13"/>
    <mergeCell ref="A15:A23"/>
    <mergeCell ref="A27:A34"/>
    <mergeCell ref="A36:A41"/>
  </mergeCells>
  <dataValidations count="1">
    <dataValidation type="decimal" allowBlank="1" showInputMessage="1" showErrorMessage="1" sqref="C8:D13 C15:D23 C27:D34 C36:D41 C45:D48 C50:D54 C57" xr:uid="{00000000-0002-0000-0300-000000000000}">
      <formula1>0</formula1>
      <formula2>1E+40</formula2>
    </dataValidation>
  </dataValidations>
  <pageMargins left="0.28999999999999998" right="7.0000000000000007E-2" top="0.9" bottom="0.17" header="0.3" footer="0.3"/>
  <pageSetup paperSize="9" scale="87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44"/>
  <sheetViews>
    <sheetView showGridLines="0" zoomScaleNormal="100" workbookViewId="0">
      <selection activeCell="G19" sqref="G19"/>
    </sheetView>
  </sheetViews>
  <sheetFormatPr defaultColWidth="11.5703125" defaultRowHeight="12.75"/>
  <cols>
    <col min="1" max="1" width="8.42578125" style="99" customWidth="1"/>
    <col min="2" max="2" width="40.42578125" style="117" customWidth="1"/>
    <col min="3" max="3" width="26.5703125" style="99" customWidth="1"/>
    <col min="4" max="4" width="21.7109375" style="99" customWidth="1"/>
    <col min="5" max="5" width="28.28515625" style="99" customWidth="1"/>
    <col min="6" max="236" width="11.5703125" style="99"/>
    <col min="237" max="237" width="104" style="99" customWidth="1"/>
    <col min="238" max="238" width="23.7109375" style="99" customWidth="1"/>
    <col min="239" max="239" width="25.140625" style="99" customWidth="1"/>
    <col min="240" max="240" width="29.5703125" style="99" customWidth="1"/>
    <col min="241" max="16384" width="11.5703125" style="99"/>
  </cols>
  <sheetData>
    <row r="1" spans="1:5">
      <c r="B1" s="100"/>
      <c r="C1" s="101"/>
      <c r="D1" s="198" t="s">
        <v>267</v>
      </c>
      <c r="E1" s="198"/>
    </row>
    <row r="2" spans="1:5">
      <c r="B2" s="102"/>
      <c r="C2" s="101"/>
      <c r="D2" s="198"/>
      <c r="E2" s="198"/>
    </row>
    <row r="3" spans="1:5">
      <c r="B3" s="100"/>
      <c r="C3" s="101"/>
      <c r="D3" s="198"/>
      <c r="E3" s="198"/>
    </row>
    <row r="4" spans="1:5">
      <c r="B4" s="100"/>
      <c r="C4" s="101"/>
      <c r="D4" s="2"/>
      <c r="E4" s="103"/>
    </row>
    <row r="5" spans="1:5" ht="14.25" customHeight="1">
      <c r="B5" s="197" t="s">
        <v>268</v>
      </c>
      <c r="C5" s="197"/>
      <c r="D5" s="197"/>
      <c r="E5" s="197"/>
    </row>
    <row r="6" spans="1:5">
      <c r="B6" s="102"/>
      <c r="C6" s="101"/>
      <c r="D6" s="104"/>
      <c r="E6" s="104"/>
    </row>
    <row r="7" spans="1:5" s="106" customFormat="1" ht="12.75" customHeight="1">
      <c r="A7" s="105" t="str">
        <f>+i04d4a!A4</f>
        <v>Хохирол үнэлэгчийн нэр: " ......................" ХХК</v>
      </c>
      <c r="B7" s="102"/>
      <c r="D7" s="196" t="str">
        <f>+i04d4a!C4</f>
        <v>.... оны .. сарын ..-ны өдөр</v>
      </c>
      <c r="E7" s="196"/>
    </row>
    <row r="8" spans="1:5">
      <c r="B8" s="100"/>
      <c r="C8" s="101"/>
      <c r="D8" s="101"/>
      <c r="E8" s="24" t="s">
        <v>118</v>
      </c>
    </row>
    <row r="9" spans="1:5" s="107" customFormat="1" ht="25.5">
      <c r="A9" s="161" t="s">
        <v>3</v>
      </c>
      <c r="B9" s="162" t="s">
        <v>272</v>
      </c>
      <c r="C9" s="162" t="s">
        <v>35</v>
      </c>
      <c r="D9" s="162" t="s">
        <v>240</v>
      </c>
      <c r="E9" s="162" t="s">
        <v>37</v>
      </c>
    </row>
    <row r="10" spans="1:5">
      <c r="A10" s="108" t="s">
        <v>8</v>
      </c>
      <c r="B10" s="108" t="s">
        <v>9</v>
      </c>
      <c r="C10" s="109">
        <v>1</v>
      </c>
      <c r="D10" s="109">
        <v>2</v>
      </c>
      <c r="E10" s="109">
        <v>3</v>
      </c>
    </row>
    <row r="11" spans="1:5" ht="25.5">
      <c r="A11" s="199" t="s">
        <v>241</v>
      </c>
      <c r="B11" s="110" t="s">
        <v>242</v>
      </c>
      <c r="C11" s="98"/>
      <c r="D11" s="98" t="s">
        <v>45</v>
      </c>
      <c r="E11" s="98" t="s">
        <v>45</v>
      </c>
    </row>
    <row r="12" spans="1:5">
      <c r="A12" s="200"/>
      <c r="B12" s="110" t="s">
        <v>243</v>
      </c>
      <c r="C12" s="98" t="s">
        <v>45</v>
      </c>
      <c r="D12" s="98"/>
      <c r="E12" s="98" t="s">
        <v>45</v>
      </c>
    </row>
    <row r="13" spans="1:5">
      <c r="A13" s="200"/>
      <c r="B13" s="110" t="s">
        <v>244</v>
      </c>
      <c r="C13" s="98"/>
      <c r="D13" s="98"/>
      <c r="E13" s="98"/>
    </row>
    <row r="14" spans="1:5">
      <c r="A14" s="200"/>
      <c r="B14" s="110" t="s">
        <v>245</v>
      </c>
      <c r="C14" s="98" t="s">
        <v>45</v>
      </c>
      <c r="D14" s="98" t="s">
        <v>45</v>
      </c>
      <c r="E14" s="98" t="s">
        <v>45</v>
      </c>
    </row>
    <row r="15" spans="1:5">
      <c r="A15" s="200"/>
      <c r="B15" s="110" t="s">
        <v>246</v>
      </c>
      <c r="C15" s="98" t="s">
        <v>45</v>
      </c>
      <c r="D15" s="98" t="s">
        <v>45</v>
      </c>
      <c r="E15" s="98" t="s">
        <v>45</v>
      </c>
    </row>
    <row r="16" spans="1:5">
      <c r="A16" s="200"/>
      <c r="B16" s="110" t="s">
        <v>247</v>
      </c>
      <c r="C16" s="98" t="s">
        <v>45</v>
      </c>
      <c r="D16" s="98" t="s">
        <v>45</v>
      </c>
      <c r="E16" s="98" t="s">
        <v>45</v>
      </c>
    </row>
    <row r="17" spans="1:5">
      <c r="A17" s="200"/>
      <c r="B17" s="110" t="s">
        <v>248</v>
      </c>
      <c r="C17" s="98" t="s">
        <v>45</v>
      </c>
      <c r="D17" s="98" t="s">
        <v>45</v>
      </c>
      <c r="E17" s="98" t="s">
        <v>45</v>
      </c>
    </row>
    <row r="18" spans="1:5">
      <c r="A18" s="200"/>
      <c r="B18" s="110" t="s">
        <v>249</v>
      </c>
      <c r="C18" s="98" t="s">
        <v>45</v>
      </c>
      <c r="D18" s="98" t="s">
        <v>45</v>
      </c>
      <c r="E18" s="98" t="s">
        <v>45</v>
      </c>
    </row>
    <row r="19" spans="1:5" ht="25.5">
      <c r="A19" s="200"/>
      <c r="B19" s="110" t="s">
        <v>250</v>
      </c>
      <c r="C19" s="98"/>
      <c r="D19" s="98" t="s">
        <v>45</v>
      </c>
      <c r="E19" s="98" t="s">
        <v>45</v>
      </c>
    </row>
    <row r="20" spans="1:5">
      <c r="A20" s="200"/>
      <c r="B20" s="110" t="s">
        <v>251</v>
      </c>
      <c r="C20" s="98" t="s">
        <v>45</v>
      </c>
      <c r="D20" s="98" t="s">
        <v>45</v>
      </c>
      <c r="E20" s="98" t="s">
        <v>45</v>
      </c>
    </row>
    <row r="21" spans="1:5">
      <c r="A21" s="200"/>
      <c r="B21" s="111" t="s">
        <v>252</v>
      </c>
      <c r="C21" s="98" t="s">
        <v>45</v>
      </c>
      <c r="D21" s="98" t="s">
        <v>45</v>
      </c>
      <c r="E21" s="98" t="s">
        <v>45</v>
      </c>
    </row>
    <row r="22" spans="1:5">
      <c r="A22" s="200"/>
      <c r="B22" s="110" t="s">
        <v>253</v>
      </c>
      <c r="C22" s="98" t="s">
        <v>45</v>
      </c>
      <c r="D22" s="98" t="s">
        <v>45</v>
      </c>
      <c r="E22" s="98" t="s">
        <v>45</v>
      </c>
    </row>
    <row r="23" spans="1:5">
      <c r="A23" s="200"/>
      <c r="B23" s="110" t="s">
        <v>254</v>
      </c>
      <c r="C23" s="98" t="s">
        <v>45</v>
      </c>
      <c r="D23" s="98" t="s">
        <v>45</v>
      </c>
      <c r="E23" s="98" t="s">
        <v>45</v>
      </c>
    </row>
    <row r="24" spans="1:5" ht="25.5">
      <c r="A24" s="200"/>
      <c r="B24" s="110" t="s">
        <v>255</v>
      </c>
      <c r="C24" s="98" t="s">
        <v>45</v>
      </c>
      <c r="D24" s="98" t="s">
        <v>45</v>
      </c>
      <c r="E24" s="98" t="s">
        <v>45</v>
      </c>
    </row>
    <row r="25" spans="1:5" ht="38.25">
      <c r="A25" s="200"/>
      <c r="B25" s="110" t="s">
        <v>256</v>
      </c>
      <c r="C25" s="98" t="s">
        <v>45</v>
      </c>
      <c r="D25" s="98" t="s">
        <v>45</v>
      </c>
      <c r="E25" s="98"/>
    </row>
    <row r="26" spans="1:5" ht="25.5">
      <c r="A26" s="200"/>
      <c r="B26" s="110" t="s">
        <v>257</v>
      </c>
      <c r="C26" s="98" t="s">
        <v>45</v>
      </c>
      <c r="D26" s="98" t="s">
        <v>45</v>
      </c>
      <c r="E26" s="98" t="s">
        <v>45</v>
      </c>
    </row>
    <row r="27" spans="1:5">
      <c r="A27" s="200"/>
      <c r="B27" s="110" t="s">
        <v>258</v>
      </c>
      <c r="C27" s="98" t="s">
        <v>45</v>
      </c>
      <c r="D27" s="98" t="s">
        <v>45</v>
      </c>
      <c r="E27" s="98" t="s">
        <v>45</v>
      </c>
    </row>
    <row r="28" spans="1:5">
      <c r="A28" s="200"/>
      <c r="B28" s="110" t="s">
        <v>259</v>
      </c>
      <c r="C28" s="98" t="s">
        <v>45</v>
      </c>
      <c r="D28" s="98" t="s">
        <v>45</v>
      </c>
      <c r="E28" s="98" t="s">
        <v>45</v>
      </c>
    </row>
    <row r="29" spans="1:5">
      <c r="A29" s="200"/>
      <c r="B29" s="110" t="s">
        <v>260</v>
      </c>
      <c r="C29" s="98" t="s">
        <v>45</v>
      </c>
      <c r="D29" s="98" t="s">
        <v>45</v>
      </c>
      <c r="E29" s="98" t="s">
        <v>45</v>
      </c>
    </row>
    <row r="30" spans="1:5">
      <c r="A30" s="200"/>
      <c r="B30" s="110" t="s">
        <v>261</v>
      </c>
      <c r="C30" s="98" t="s">
        <v>45</v>
      </c>
      <c r="D30" s="98" t="s">
        <v>45</v>
      </c>
      <c r="E30" s="98" t="s">
        <v>45</v>
      </c>
    </row>
    <row r="31" spans="1:5">
      <c r="A31" s="200"/>
      <c r="B31" s="110" t="s">
        <v>262</v>
      </c>
      <c r="C31" s="98"/>
      <c r="D31" s="98" t="s">
        <v>45</v>
      </c>
      <c r="E31" s="98" t="s">
        <v>45</v>
      </c>
    </row>
    <row r="32" spans="1:5">
      <c r="A32" s="200"/>
      <c r="B32" s="110" t="s">
        <v>263</v>
      </c>
      <c r="C32" s="98" t="s">
        <v>45</v>
      </c>
      <c r="D32" s="98" t="s">
        <v>45</v>
      </c>
      <c r="E32" s="98" t="s">
        <v>45</v>
      </c>
    </row>
    <row r="33" spans="1:5" ht="38.25">
      <c r="A33" s="112" t="s">
        <v>264</v>
      </c>
      <c r="B33" s="113" t="s">
        <v>265</v>
      </c>
      <c r="C33" s="98" t="s">
        <v>45</v>
      </c>
      <c r="D33" s="98" t="s">
        <v>45</v>
      </c>
      <c r="E33" s="98" t="s">
        <v>45</v>
      </c>
    </row>
    <row r="34" spans="1:5">
      <c r="A34" s="114"/>
      <c r="B34" s="115" t="s">
        <v>266</v>
      </c>
      <c r="C34" s="116">
        <f>+SUM(C11:C33)</f>
        <v>0</v>
      </c>
      <c r="D34" s="116">
        <f>+SUM(D11:D33)</f>
        <v>0</v>
      </c>
      <c r="E34" s="116">
        <f>+SUM(E11:E33)</f>
        <v>0</v>
      </c>
    </row>
    <row r="36" spans="1:5">
      <c r="B36" s="118" t="str">
        <f>+i04d4a!B64</f>
        <v>тамга тэмдэг</v>
      </c>
      <c r="C36" s="117"/>
      <c r="D36" s="117"/>
    </row>
    <row r="37" spans="1:5">
      <c r="C37" s="117"/>
      <c r="D37" s="117"/>
    </row>
    <row r="38" spans="1:5">
      <c r="B38" s="117" t="str">
        <f>+i04d4a!B66</f>
        <v xml:space="preserve">ТАЙЛАН ГАРГАСАН:    </v>
      </c>
      <c r="C38" s="117"/>
      <c r="D38" s="117"/>
    </row>
    <row r="39" spans="1:5">
      <c r="C39" s="117"/>
      <c r="D39" s="117"/>
    </row>
    <row r="40" spans="1:5">
      <c r="B40" s="117" t="str">
        <f>+i04d4a!B68</f>
        <v xml:space="preserve"> Гүйцэтгэх захирал</v>
      </c>
      <c r="C40" s="117" t="str">
        <f>+i04d4a!C68</f>
        <v xml:space="preserve">/…………………./   </v>
      </c>
      <c r="D40" s="117" t="str">
        <f>+i04d4a!D68</f>
        <v>/............................../</v>
      </c>
    </row>
    <row r="41" spans="1:5">
      <c r="C41" s="117"/>
      <c r="D41" s="117"/>
    </row>
    <row r="42" spans="1:5">
      <c r="B42" s="117" t="str">
        <f>+i04d4a!B70</f>
        <v xml:space="preserve"> Ерөнхий нягтлан бодогч  </v>
      </c>
      <c r="C42" s="117" t="str">
        <f>+i04d4a!C70</f>
        <v xml:space="preserve">/…………………./   </v>
      </c>
      <c r="D42" s="117" t="str">
        <f>+i04d4a!D70</f>
        <v>/............................../</v>
      </c>
    </row>
    <row r="43" spans="1:5">
      <c r="C43" s="117"/>
      <c r="D43" s="117"/>
    </row>
    <row r="44" spans="1:5">
      <c r="B44" s="117" t="str">
        <f>+i04d4a!B72</f>
        <v>.........................................................</v>
      </c>
      <c r="C44" s="117" t="str">
        <f>+i04d4a!C72</f>
        <v xml:space="preserve">/…………………./   </v>
      </c>
      <c r="D44" s="117" t="str">
        <f>+i04d4a!D72</f>
        <v>/............................../</v>
      </c>
    </row>
  </sheetData>
  <sheetProtection algorithmName="SHA-512" hashValue="9fXlg051NijC5HFV1y2T1EPrOnRVlYxpN4cbkPYsnfDdHfn3OKDj+GZM+5JKRBBtRytbbO4DBzZDhNHp3Izrsg==" saltValue="nKpWINsJRTZ1clmWBr8JuQ==" spinCount="100000" sheet="1"/>
  <mergeCells count="4">
    <mergeCell ref="D7:E7"/>
    <mergeCell ref="B5:E5"/>
    <mergeCell ref="D1:E3"/>
    <mergeCell ref="A11:A32"/>
  </mergeCells>
  <dataValidations count="1">
    <dataValidation type="decimal" allowBlank="1" showInputMessage="1" showErrorMessage="1" sqref="C11:E34" xr:uid="{00000000-0002-0000-0400-000000000000}">
      <formula1>0</formula1>
      <formula2>1E+37</formula2>
    </dataValidation>
  </dataValidations>
  <pageMargins left="0.78749999999999998" right="0.78749999999999998" top="1.0249999999999999" bottom="1.0249999999999999" header="0.78749999999999998" footer="0.78749999999999998"/>
  <pageSetup scale="77" fitToHeight="0" orientation="portrait" useFirstPageNumber="1" horizontalDpi="300" verticalDpi="300" r:id="rId1"/>
  <headerFooter alignWithMargins="0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9"/>
  <dimension ref="A1:F51"/>
  <sheetViews>
    <sheetView showGridLines="0" zoomScaleNormal="100" workbookViewId="0">
      <selection activeCell="C14" sqref="C14"/>
    </sheetView>
  </sheetViews>
  <sheetFormatPr defaultColWidth="15.140625" defaultRowHeight="15" customHeight="1"/>
  <cols>
    <col min="1" max="1" width="3.42578125" style="20" customWidth="1"/>
    <col min="2" max="2" width="45.42578125" style="20" customWidth="1"/>
    <col min="3" max="3" width="8" style="20" customWidth="1"/>
    <col min="4" max="4" width="7.42578125" style="20" customWidth="1"/>
    <col min="5" max="5" width="21.5703125" style="20" customWidth="1"/>
    <col min="6" max="16384" width="15.140625" style="20"/>
  </cols>
  <sheetData>
    <row r="1" spans="1:6" ht="15" customHeight="1">
      <c r="A1" s="1"/>
      <c r="B1" s="198" t="s">
        <v>0</v>
      </c>
      <c r="C1" s="205"/>
      <c r="D1" s="205"/>
      <c r="E1" s="205"/>
    </row>
    <row r="2" spans="1:6" ht="14.25" customHeight="1">
      <c r="A2" s="1"/>
      <c r="B2" s="205"/>
      <c r="C2" s="205"/>
      <c r="D2" s="205"/>
      <c r="E2" s="205"/>
    </row>
    <row r="3" spans="1:6" ht="14.25" customHeight="1">
      <c r="A3" s="1"/>
      <c r="B3" s="205"/>
      <c r="C3" s="205"/>
      <c r="D3" s="205"/>
      <c r="E3" s="205"/>
    </row>
    <row r="4" spans="1:6" ht="12.75" customHeight="1">
      <c r="A4" s="2"/>
      <c r="B4" s="206"/>
      <c r="C4" s="207"/>
      <c r="D4" s="207"/>
      <c r="E4" s="207"/>
    </row>
    <row r="5" spans="1:6" ht="27" customHeight="1">
      <c r="A5" s="208" t="s">
        <v>1</v>
      </c>
      <c r="B5" s="208"/>
      <c r="C5" s="208"/>
      <c r="D5" s="208"/>
      <c r="E5" s="208"/>
    </row>
    <row r="6" spans="1:6" ht="12.75" customHeight="1">
      <c r="A6" s="2"/>
      <c r="B6" s="4"/>
      <c r="C6" s="5"/>
      <c r="D6" s="5"/>
      <c r="E6" s="5"/>
    </row>
    <row r="7" spans="1:6" s="95" customFormat="1" ht="15.75" customHeight="1">
      <c r="A7" s="209" t="str">
        <f>+i04d4a!A4</f>
        <v>Хохирол үнэлэгчийн нэр: " ......................" ХХК</v>
      </c>
      <c r="B7" s="209"/>
      <c r="C7" s="210" t="str">
        <f>+i04d4a!C4</f>
        <v>.... оны .. сарын ..-ны өдөр</v>
      </c>
      <c r="D7" s="210"/>
      <c r="E7" s="210"/>
      <c r="F7" s="19"/>
    </row>
    <row r="8" spans="1:6" ht="12.75" customHeight="1">
      <c r="A8" s="7"/>
      <c r="B8" s="6"/>
      <c r="C8" s="21"/>
      <c r="D8" s="6"/>
      <c r="E8" s="6"/>
      <c r="F8" s="6"/>
    </row>
    <row r="9" spans="1:6" ht="12.75" customHeight="1">
      <c r="A9" s="7"/>
      <c r="B9" s="6"/>
      <c r="C9" s="21"/>
      <c r="D9" s="6"/>
      <c r="E9" s="8" t="s">
        <v>2</v>
      </c>
      <c r="F9" s="6"/>
    </row>
    <row r="10" spans="1:6" ht="28.5" customHeight="1">
      <c r="A10" s="211" t="s">
        <v>3</v>
      </c>
      <c r="B10" s="201" t="s">
        <v>4</v>
      </c>
      <c r="C10" s="201" t="s">
        <v>5</v>
      </c>
      <c r="D10" s="201" t="s">
        <v>6</v>
      </c>
      <c r="E10" s="201" t="s">
        <v>7</v>
      </c>
    </row>
    <row r="11" spans="1:6" ht="23.25" customHeight="1">
      <c r="A11" s="202"/>
      <c r="B11" s="202"/>
      <c r="C11" s="202"/>
      <c r="D11" s="202"/>
      <c r="E11" s="202"/>
    </row>
    <row r="12" spans="1:6" ht="12.75" customHeight="1">
      <c r="A12" s="119" t="s">
        <v>8</v>
      </c>
      <c r="B12" s="120" t="s">
        <v>9</v>
      </c>
      <c r="C12" s="121" t="s">
        <v>10</v>
      </c>
      <c r="D12" s="121" t="s">
        <v>11</v>
      </c>
      <c r="E12" s="121">
        <v>1</v>
      </c>
    </row>
    <row r="13" spans="1:6" ht="12.75" customHeight="1">
      <c r="A13" s="9">
        <v>1</v>
      </c>
      <c r="B13" s="11" t="s">
        <v>12</v>
      </c>
      <c r="C13" s="10" t="s">
        <v>13</v>
      </c>
      <c r="D13" s="10">
        <v>1</v>
      </c>
      <c r="E13" s="122"/>
    </row>
    <row r="14" spans="1:6" ht="12.75" customHeight="1">
      <c r="A14" s="9">
        <f t="shared" ref="A14:A22" si="0">+A13+1</f>
        <v>2</v>
      </c>
      <c r="B14" s="11" t="s">
        <v>14</v>
      </c>
      <c r="C14" s="10" t="s">
        <v>15</v>
      </c>
      <c r="D14" s="10">
        <f t="shared" ref="D14:D22" si="1">+D13+1</f>
        <v>2</v>
      </c>
      <c r="E14" s="122"/>
    </row>
    <row r="15" spans="1:6" ht="12.75" customHeight="1">
      <c r="A15" s="9">
        <f t="shared" si="0"/>
        <v>3</v>
      </c>
      <c r="B15" s="11" t="s">
        <v>16</v>
      </c>
      <c r="C15" s="10" t="s">
        <v>15</v>
      </c>
      <c r="D15" s="10">
        <f t="shared" si="1"/>
        <v>3</v>
      </c>
      <c r="E15" s="122"/>
    </row>
    <row r="16" spans="1:6" ht="12.75" customHeight="1">
      <c r="A16" s="9">
        <f t="shared" si="0"/>
        <v>4</v>
      </c>
      <c r="B16" s="11" t="s">
        <v>17</v>
      </c>
      <c r="C16" s="10" t="s">
        <v>15</v>
      </c>
      <c r="D16" s="10">
        <f t="shared" si="1"/>
        <v>4</v>
      </c>
      <c r="E16" s="122"/>
    </row>
    <row r="17" spans="1:5" ht="12.75" customHeight="1">
      <c r="A17" s="9">
        <f t="shared" si="0"/>
        <v>5</v>
      </c>
      <c r="B17" s="11" t="s">
        <v>18</v>
      </c>
      <c r="C17" s="10" t="s">
        <v>15</v>
      </c>
      <c r="D17" s="10">
        <f t="shared" si="1"/>
        <v>5</v>
      </c>
      <c r="E17" s="122"/>
    </row>
    <row r="18" spans="1:5" ht="12.75" customHeight="1">
      <c r="A18" s="9">
        <f t="shared" si="0"/>
        <v>6</v>
      </c>
      <c r="B18" s="12" t="s">
        <v>19</v>
      </c>
      <c r="C18" s="13" t="s">
        <v>20</v>
      </c>
      <c r="D18" s="10">
        <f t="shared" si="1"/>
        <v>6</v>
      </c>
      <c r="E18" s="122"/>
    </row>
    <row r="19" spans="1:5" ht="12.75" customHeight="1">
      <c r="A19" s="9">
        <f t="shared" si="0"/>
        <v>7</v>
      </c>
      <c r="B19" s="11" t="s">
        <v>21</v>
      </c>
      <c r="C19" s="10" t="s">
        <v>22</v>
      </c>
      <c r="D19" s="10">
        <f t="shared" si="1"/>
        <v>7</v>
      </c>
      <c r="E19" s="122"/>
    </row>
    <row r="20" spans="1:5" ht="12.75" customHeight="1">
      <c r="A20" s="9">
        <f t="shared" si="0"/>
        <v>8</v>
      </c>
      <c r="B20" s="11" t="s">
        <v>23</v>
      </c>
      <c r="C20" s="10" t="s">
        <v>24</v>
      </c>
      <c r="D20" s="10">
        <f t="shared" si="1"/>
        <v>8</v>
      </c>
      <c r="E20" s="122"/>
    </row>
    <row r="21" spans="1:5" ht="12.75" customHeight="1">
      <c r="A21" s="9">
        <f t="shared" si="0"/>
        <v>9</v>
      </c>
      <c r="B21" s="11" t="s">
        <v>25</v>
      </c>
      <c r="C21" s="10" t="s">
        <v>15</v>
      </c>
      <c r="D21" s="10">
        <f t="shared" si="1"/>
        <v>9</v>
      </c>
      <c r="E21" s="122"/>
    </row>
    <row r="22" spans="1:5" ht="12.75" customHeight="1">
      <c r="A22" s="9">
        <f t="shared" si="0"/>
        <v>10</v>
      </c>
      <c r="B22" s="11" t="s">
        <v>26</v>
      </c>
      <c r="C22" s="10" t="s">
        <v>27</v>
      </c>
      <c r="D22" s="10">
        <f t="shared" si="1"/>
        <v>10</v>
      </c>
      <c r="E22" s="122"/>
    </row>
    <row r="23" spans="1:5" ht="12.75" customHeight="1">
      <c r="A23" s="9">
        <v>11</v>
      </c>
      <c r="B23" s="14" t="s">
        <v>28</v>
      </c>
      <c r="C23" s="164"/>
      <c r="D23" s="15">
        <v>11</v>
      </c>
      <c r="E23" s="122"/>
    </row>
    <row r="24" spans="1:5" ht="12.75" customHeight="1">
      <c r="A24" s="203" t="s">
        <v>29</v>
      </c>
      <c r="B24" s="204"/>
      <c r="C24" s="163"/>
      <c r="D24" s="121">
        <f>+D23+1</f>
        <v>12</v>
      </c>
      <c r="E24" s="166">
        <f>+SUM(E13:E23)</f>
        <v>0</v>
      </c>
    </row>
    <row r="25" spans="1:5" ht="12.75" customHeight="1">
      <c r="A25" s="2"/>
      <c r="B25" s="16"/>
      <c r="C25" s="17"/>
      <c r="D25" s="17"/>
      <c r="E25" s="179"/>
    </row>
    <row r="26" spans="1:5" ht="12.75" customHeight="1">
      <c r="A26" s="2"/>
      <c r="B26" s="165" t="str">
        <f>+i04d4a!B64</f>
        <v>тамга тэмдэг</v>
      </c>
      <c r="C26" s="16"/>
      <c r="D26" s="16"/>
      <c r="E26" s="16"/>
    </row>
    <row r="27" spans="1:5" ht="12.75" customHeight="1">
      <c r="A27" s="2"/>
      <c r="B27" s="16"/>
      <c r="C27" s="16"/>
      <c r="D27" s="16"/>
      <c r="E27" s="16"/>
    </row>
    <row r="28" spans="1:5" ht="12.75" customHeight="1">
      <c r="A28" s="18"/>
      <c r="B28" s="16" t="str">
        <f>+i04d4a!B66</f>
        <v xml:space="preserve">ТАЙЛАН ГАРГАСАН:    </v>
      </c>
      <c r="C28" s="16"/>
      <c r="D28" s="16"/>
      <c r="E28" s="16"/>
    </row>
    <row r="29" spans="1:5" ht="12.75" customHeight="1">
      <c r="A29" s="6"/>
      <c r="B29" s="16"/>
      <c r="C29" s="16"/>
      <c r="D29" s="16"/>
      <c r="E29" s="16"/>
    </row>
    <row r="30" spans="1:5" ht="12.75" customHeight="1">
      <c r="A30" s="6"/>
      <c r="B30" s="16" t="str">
        <f>+i04d4a!B68</f>
        <v xml:space="preserve"> Гүйцэтгэх захирал</v>
      </c>
      <c r="C30" s="16" t="str">
        <f>+i04d4a!C68</f>
        <v xml:space="preserve">/…………………./   </v>
      </c>
      <c r="E30" s="16" t="str">
        <f>+i04d4a!D68</f>
        <v>/............................../</v>
      </c>
    </row>
    <row r="31" spans="1:5" ht="12.75" customHeight="1">
      <c r="A31" s="6"/>
      <c r="B31" s="16"/>
      <c r="C31" s="16"/>
      <c r="E31" s="16"/>
    </row>
    <row r="32" spans="1:5" ht="12.75" customHeight="1">
      <c r="A32" s="21"/>
      <c r="B32" s="16" t="str">
        <f>+i04d4a!B70</f>
        <v xml:space="preserve"> Ерөнхий нягтлан бодогч  </v>
      </c>
      <c r="C32" s="16" t="str">
        <f>+i04d4a!C70</f>
        <v xml:space="preserve">/…………………./   </v>
      </c>
      <c r="E32" s="16" t="str">
        <f>+i04d4a!D70</f>
        <v>/............................../</v>
      </c>
    </row>
    <row r="33" spans="1:5" ht="12.75" customHeight="1">
      <c r="A33" s="2"/>
      <c r="B33" s="16"/>
      <c r="C33" s="16"/>
      <c r="E33" s="16"/>
    </row>
    <row r="34" spans="1:5" ht="12.75" customHeight="1">
      <c r="A34" s="2"/>
      <c r="B34" s="16" t="str">
        <f>+i04d4a!B72</f>
        <v>.........................................................</v>
      </c>
      <c r="C34" s="16" t="str">
        <f>+i04d4a!C72</f>
        <v xml:space="preserve">/…………………./   </v>
      </c>
      <c r="E34" s="16" t="str">
        <f>+i04d4a!D72</f>
        <v>/............................../</v>
      </c>
    </row>
    <row r="35" spans="1:5" ht="12.75" customHeight="1">
      <c r="A35" s="2"/>
      <c r="B35" s="16"/>
      <c r="C35" s="16"/>
      <c r="E35" s="16"/>
    </row>
    <row r="36" spans="1:5" ht="12.75" customHeight="1">
      <c r="A36" s="2"/>
      <c r="B36" s="3"/>
      <c r="C36" s="3"/>
      <c r="D36" s="3"/>
      <c r="E36" s="3"/>
    </row>
    <row r="37" spans="1:5" ht="12.75" customHeight="1">
      <c r="A37" s="2"/>
      <c r="B37" s="3"/>
      <c r="C37" s="3"/>
      <c r="D37" s="3"/>
      <c r="E37" s="3"/>
    </row>
    <row r="38" spans="1:5" ht="12.75" customHeight="1">
      <c r="A38" s="2"/>
      <c r="B38" s="3"/>
      <c r="C38" s="3"/>
      <c r="D38" s="3"/>
      <c r="E38" s="3"/>
    </row>
    <row r="39" spans="1:5" ht="12.75" customHeight="1">
      <c r="A39" s="2"/>
      <c r="B39" s="3"/>
      <c r="C39" s="3"/>
      <c r="D39" s="3"/>
      <c r="E39" s="3"/>
    </row>
    <row r="40" spans="1:5" ht="12.75" customHeight="1">
      <c r="A40" s="2"/>
      <c r="B40" s="3"/>
      <c r="C40" s="3"/>
      <c r="D40" s="3"/>
      <c r="E40" s="3"/>
    </row>
    <row r="41" spans="1:5" ht="12.75" customHeight="1">
      <c r="A41" s="2"/>
      <c r="B41" s="3"/>
      <c r="C41" s="3"/>
      <c r="D41" s="3"/>
      <c r="E41" s="3"/>
    </row>
    <row r="42" spans="1:5" ht="12.75" customHeight="1">
      <c r="A42" s="2"/>
      <c r="B42" s="3"/>
      <c r="C42" s="3"/>
      <c r="D42" s="3"/>
      <c r="E42" s="3"/>
    </row>
    <row r="43" spans="1:5" ht="12.75" customHeight="1">
      <c r="A43" s="2"/>
      <c r="B43" s="3"/>
      <c r="C43" s="3"/>
      <c r="D43" s="3"/>
      <c r="E43" s="3"/>
    </row>
    <row r="44" spans="1:5" ht="12.75" customHeight="1">
      <c r="A44" s="2"/>
      <c r="B44" s="3"/>
      <c r="C44" s="3"/>
      <c r="D44" s="3"/>
      <c r="E44" s="3"/>
    </row>
    <row r="45" spans="1:5" ht="12.75" customHeight="1">
      <c r="A45" s="2"/>
      <c r="B45" s="3"/>
      <c r="C45" s="3"/>
      <c r="D45" s="3"/>
      <c r="E45" s="3"/>
    </row>
    <row r="46" spans="1:5" ht="12.75" customHeight="1">
      <c r="A46" s="2"/>
      <c r="B46" s="3"/>
      <c r="C46" s="3"/>
      <c r="D46" s="3"/>
      <c r="E46" s="3"/>
    </row>
    <row r="47" spans="1:5" ht="12.75" customHeight="1">
      <c r="A47" s="2"/>
      <c r="B47" s="3"/>
      <c r="C47" s="3"/>
      <c r="D47" s="3"/>
      <c r="E47" s="3"/>
    </row>
    <row r="48" spans="1:5" ht="12.75" customHeight="1">
      <c r="A48" s="2"/>
      <c r="B48" s="3"/>
      <c r="C48" s="3"/>
      <c r="D48" s="3"/>
      <c r="E48" s="3"/>
    </row>
    <row r="49" spans="1:5" ht="12.75" customHeight="1">
      <c r="A49" s="2"/>
      <c r="B49" s="3"/>
      <c r="C49" s="3"/>
      <c r="D49" s="3"/>
      <c r="E49" s="3"/>
    </row>
    <row r="50" spans="1:5" ht="12.75" customHeight="1">
      <c r="A50" s="2"/>
      <c r="B50" s="3"/>
      <c r="C50" s="3"/>
      <c r="D50" s="3"/>
      <c r="E50" s="3"/>
    </row>
    <row r="51" spans="1:5" ht="12.75" customHeight="1">
      <c r="A51" s="2"/>
      <c r="B51" s="3"/>
      <c r="C51" s="3"/>
      <c r="D51" s="3"/>
      <c r="E51" s="3"/>
    </row>
  </sheetData>
  <sheetProtection algorithmName="SHA-512" hashValue="3oTz13QS9gbEg2dDkOHjA7q+vUEOS+7/fAapgjtrJdmSK/d8CLehL3IqRaUaW9BzdlfQjLKdpZDWLnbYN25jhg==" saltValue="2Gxsg5NBNuBy/VmebMbpsg==" spinCount="100000" sheet="1"/>
  <mergeCells count="11">
    <mergeCell ref="D10:D11"/>
    <mergeCell ref="E10:E11"/>
    <mergeCell ref="A24:B24"/>
    <mergeCell ref="B1:E3"/>
    <mergeCell ref="B4:E4"/>
    <mergeCell ref="A5:E5"/>
    <mergeCell ref="A7:B7"/>
    <mergeCell ref="C7:E7"/>
    <mergeCell ref="A10:A11"/>
    <mergeCell ref="B10:B11"/>
    <mergeCell ref="C10:C11"/>
  </mergeCells>
  <dataValidations count="1">
    <dataValidation type="whole" allowBlank="1" showInputMessage="1" showErrorMessage="1" sqref="E13:E24" xr:uid="{00000000-0002-0000-0500-000000000000}">
      <formula1>0</formula1>
      <formula2>1E+31</formula2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0"/>
  <dimension ref="A1:W1016"/>
  <sheetViews>
    <sheetView showGridLines="0" tabSelected="1" zoomScale="70" zoomScaleNormal="70" workbookViewId="0">
      <selection activeCell="D30" sqref="D30"/>
    </sheetView>
  </sheetViews>
  <sheetFormatPr defaultColWidth="15.140625" defaultRowHeight="16.5" customHeight="1"/>
  <cols>
    <col min="1" max="1" width="3.7109375" style="125" customWidth="1"/>
    <col min="2" max="2" width="20.85546875" style="125" customWidth="1"/>
    <col min="3" max="3" width="10.42578125" style="125" customWidth="1"/>
    <col min="4" max="4" width="34.85546875" style="125" customWidth="1"/>
    <col min="5" max="5" width="27" style="125" customWidth="1"/>
    <col min="6" max="6" width="27.7109375" style="125" customWidth="1"/>
    <col min="7" max="7" width="25.85546875" style="125" customWidth="1"/>
    <col min="8" max="8" width="32.140625" style="125" customWidth="1"/>
    <col min="9" max="9" width="23.5703125" style="125" customWidth="1"/>
    <col min="10" max="10" width="31.140625" style="125" customWidth="1"/>
    <col min="11" max="11" width="23.5703125" style="125" customWidth="1"/>
    <col min="12" max="12" width="17.5703125" style="125" customWidth="1"/>
    <col min="13" max="13" width="21.42578125" style="171" customWidth="1"/>
    <col min="14" max="14" width="21.42578125" style="125" customWidth="1"/>
    <col min="15" max="16" width="23.140625" style="125" customWidth="1"/>
    <col min="17" max="17" width="25.85546875" style="173" customWidth="1"/>
    <col min="18" max="23" width="7.5703125" style="125" customWidth="1"/>
    <col min="24" max="16384" width="15.140625" style="125"/>
  </cols>
  <sheetData>
    <row r="1" spans="1:23" ht="16.5" customHeight="1">
      <c r="A1" s="123"/>
      <c r="B1" s="124"/>
      <c r="C1" s="123"/>
      <c r="H1" s="126"/>
      <c r="I1" s="126"/>
      <c r="J1" s="126"/>
      <c r="K1" s="214" t="s">
        <v>30</v>
      </c>
      <c r="L1" s="215"/>
      <c r="M1" s="215"/>
      <c r="N1" s="215"/>
      <c r="O1" s="126"/>
      <c r="P1" s="126"/>
      <c r="Q1" s="172"/>
      <c r="R1" s="126"/>
      <c r="S1" s="126"/>
      <c r="T1" s="126"/>
      <c r="U1" s="126"/>
      <c r="V1" s="126"/>
      <c r="W1" s="126"/>
    </row>
    <row r="2" spans="1:23" ht="16.5" customHeight="1">
      <c r="A2" s="123"/>
      <c r="B2" s="124"/>
      <c r="C2" s="123"/>
      <c r="H2" s="126"/>
      <c r="I2" s="126"/>
      <c r="J2" s="126"/>
      <c r="K2" s="215"/>
      <c r="L2" s="215"/>
      <c r="M2" s="215"/>
      <c r="N2" s="215"/>
      <c r="O2" s="126"/>
      <c r="P2" s="126"/>
      <c r="Q2" s="172"/>
      <c r="R2" s="126"/>
      <c r="S2" s="126"/>
      <c r="T2" s="126"/>
      <c r="U2" s="126"/>
      <c r="V2" s="126"/>
      <c r="W2" s="126"/>
    </row>
    <row r="3" spans="1:23" ht="16.5" customHeight="1">
      <c r="A3" s="123"/>
      <c r="B3" s="124"/>
      <c r="C3" s="123"/>
      <c r="H3" s="126"/>
      <c r="I3" s="126"/>
      <c r="J3" s="126"/>
      <c r="K3" s="215"/>
      <c r="L3" s="215"/>
      <c r="M3" s="215"/>
      <c r="N3" s="215"/>
      <c r="O3" s="126"/>
      <c r="P3" s="126"/>
      <c r="Q3" s="172"/>
      <c r="R3" s="126"/>
      <c r="S3" s="126"/>
      <c r="T3" s="126"/>
      <c r="U3" s="126"/>
      <c r="V3" s="126"/>
      <c r="W3" s="126"/>
    </row>
    <row r="4" spans="1:23" ht="16.5" customHeight="1">
      <c r="A4" s="123"/>
      <c r="B4" s="124"/>
      <c r="C4" s="123"/>
      <c r="H4" s="126"/>
      <c r="I4" s="127"/>
      <c r="J4" s="126"/>
      <c r="K4" s="126"/>
      <c r="L4" s="126"/>
      <c r="M4" s="168"/>
      <c r="N4" s="126"/>
      <c r="O4" s="126"/>
      <c r="P4" s="126"/>
      <c r="Q4" s="172"/>
      <c r="R4" s="126"/>
      <c r="S4" s="126"/>
      <c r="T4" s="126"/>
      <c r="U4" s="126"/>
      <c r="V4" s="126"/>
      <c r="W4" s="126"/>
    </row>
    <row r="5" spans="1:23" ht="16.5" customHeight="1">
      <c r="A5" s="216" t="s">
        <v>31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</row>
    <row r="6" spans="1:23" ht="16.5" customHeight="1">
      <c r="A6" s="128"/>
      <c r="B6" s="128"/>
      <c r="C6" s="128"/>
      <c r="H6" s="128"/>
      <c r="I6" s="128"/>
      <c r="J6" s="128"/>
      <c r="K6" s="128"/>
      <c r="M6" s="169"/>
    </row>
    <row r="7" spans="1:23" s="129" customFormat="1" ht="16.5" customHeight="1">
      <c r="A7" s="217" t="str">
        <f>+i04d4a!A4</f>
        <v>Хохирол үнэлэгчийн нэр: " ......................" ХХК</v>
      </c>
      <c r="B7" s="217"/>
      <c r="C7" s="217"/>
      <c r="D7" s="217"/>
      <c r="E7" s="217"/>
      <c r="F7" s="217"/>
      <c r="G7" s="217"/>
      <c r="H7" s="217"/>
      <c r="L7" s="218" t="str">
        <f>+i04d4a!C4</f>
        <v>.... оны .. сарын ..-ны өдөр</v>
      </c>
      <c r="M7" s="218"/>
      <c r="N7" s="218"/>
      <c r="Q7" s="174"/>
    </row>
    <row r="8" spans="1:23" ht="16.5" customHeight="1">
      <c r="A8" s="130"/>
      <c r="L8" s="131"/>
      <c r="M8" s="169"/>
    </row>
    <row r="9" spans="1:23" ht="23.25" customHeight="1">
      <c r="A9" s="212" t="s">
        <v>3</v>
      </c>
      <c r="B9" s="212" t="s">
        <v>32</v>
      </c>
      <c r="C9" s="212" t="s">
        <v>6</v>
      </c>
      <c r="D9" s="212" t="s">
        <v>33</v>
      </c>
      <c r="E9" s="219" t="s">
        <v>34</v>
      </c>
      <c r="F9" s="219"/>
      <c r="G9" s="219"/>
      <c r="H9" s="212" t="s">
        <v>35</v>
      </c>
      <c r="I9" s="212" t="s">
        <v>36</v>
      </c>
      <c r="J9" s="212" t="s">
        <v>37</v>
      </c>
      <c r="K9" s="212" t="s">
        <v>38</v>
      </c>
      <c r="L9" s="212" t="s">
        <v>39</v>
      </c>
      <c r="M9" s="220" t="s">
        <v>40</v>
      </c>
      <c r="N9" s="212" t="s">
        <v>41</v>
      </c>
      <c r="O9" s="132"/>
      <c r="P9" s="132"/>
      <c r="R9" s="132"/>
      <c r="S9" s="132"/>
      <c r="T9" s="132"/>
      <c r="U9" s="132"/>
      <c r="V9" s="132"/>
      <c r="W9" s="132"/>
    </row>
    <row r="10" spans="1:23" ht="23.25" customHeight="1">
      <c r="A10" s="213"/>
      <c r="B10" s="213"/>
      <c r="C10" s="213"/>
      <c r="D10" s="212"/>
      <c r="E10" s="181" t="s">
        <v>26</v>
      </c>
      <c r="F10" s="181" t="s">
        <v>42</v>
      </c>
      <c r="G10" s="181" t="s">
        <v>43</v>
      </c>
      <c r="H10" s="213"/>
      <c r="I10" s="213"/>
      <c r="J10" s="213"/>
      <c r="K10" s="213"/>
      <c r="L10" s="213"/>
      <c r="M10" s="221"/>
      <c r="N10" s="213"/>
      <c r="O10" s="132"/>
      <c r="P10" s="132"/>
      <c r="R10" s="132"/>
      <c r="S10" s="132"/>
      <c r="T10" s="132"/>
      <c r="U10" s="132"/>
      <c r="V10" s="132"/>
      <c r="W10" s="132"/>
    </row>
    <row r="11" spans="1:23" ht="16.5" customHeight="1">
      <c r="A11" s="159" t="s">
        <v>8</v>
      </c>
      <c r="B11" s="159" t="s">
        <v>9</v>
      </c>
      <c r="C11" s="159" t="s">
        <v>10</v>
      </c>
      <c r="D11" s="160">
        <v>1</v>
      </c>
      <c r="E11" s="160">
        <f t="shared" ref="E11:L11" si="0">+D11+1</f>
        <v>2</v>
      </c>
      <c r="F11" s="160">
        <f t="shared" si="0"/>
        <v>3</v>
      </c>
      <c r="G11" s="160">
        <f t="shared" si="0"/>
        <v>4</v>
      </c>
      <c r="H11" s="160">
        <f t="shared" si="0"/>
        <v>5</v>
      </c>
      <c r="I11" s="160">
        <f t="shared" si="0"/>
        <v>6</v>
      </c>
      <c r="J11" s="160">
        <f t="shared" si="0"/>
        <v>7</v>
      </c>
      <c r="K11" s="160">
        <f t="shared" si="0"/>
        <v>8</v>
      </c>
      <c r="L11" s="160">
        <f t="shared" si="0"/>
        <v>9</v>
      </c>
      <c r="M11" s="160">
        <f>+L11+1</f>
        <v>10</v>
      </c>
      <c r="N11" s="160">
        <f>+M11+1</f>
        <v>11</v>
      </c>
      <c r="O11" s="133"/>
      <c r="P11" s="133"/>
      <c r="Q11" s="175"/>
      <c r="R11" s="133"/>
      <c r="S11" s="133"/>
      <c r="T11" s="133"/>
      <c r="U11" s="133"/>
      <c r="V11" s="133"/>
      <c r="W11" s="133"/>
    </row>
    <row r="12" spans="1:23" ht="18" customHeight="1">
      <c r="A12" s="134">
        <v>1</v>
      </c>
      <c r="B12" s="135" t="s">
        <v>44</v>
      </c>
      <c r="C12" s="136">
        <v>1</v>
      </c>
      <c r="D12" s="137"/>
      <c r="E12" s="137"/>
      <c r="F12" s="137"/>
      <c r="G12" s="137"/>
      <c r="H12" s="137" t="s">
        <v>45</v>
      </c>
      <c r="I12" s="137" t="s">
        <v>45</v>
      </c>
      <c r="J12" s="137"/>
      <c r="K12" s="137"/>
      <c r="L12" s="137"/>
      <c r="M12" s="137"/>
      <c r="N12" s="137"/>
      <c r="O12" s="167" t="str">
        <f>IF(L12&gt;=0,"","Багана 9 бөглөнө үү")</f>
        <v/>
      </c>
      <c r="P12" s="167" t="str">
        <f t="shared" ref="P12:Q14" si="1">IF(M12&gt;=0,"","Багана 9 бөглөнө үү")</f>
        <v/>
      </c>
      <c r="Q12" s="167" t="str">
        <f t="shared" si="1"/>
        <v/>
      </c>
    </row>
    <row r="13" spans="1:23" ht="18" customHeight="1">
      <c r="A13" s="134">
        <f>+A12+1</f>
        <v>2</v>
      </c>
      <c r="B13" s="138" t="s">
        <v>273</v>
      </c>
      <c r="C13" s="136">
        <f>+C12+1</f>
        <v>2</v>
      </c>
      <c r="D13" s="137"/>
      <c r="E13" s="137"/>
      <c r="F13" s="137"/>
      <c r="G13" s="137"/>
      <c r="H13" s="137" t="s">
        <v>45</v>
      </c>
      <c r="I13" s="137" t="s">
        <v>45</v>
      </c>
      <c r="J13" s="137"/>
      <c r="K13" s="137"/>
      <c r="L13" s="137"/>
      <c r="M13" s="137"/>
      <c r="N13" s="137"/>
      <c r="O13" s="167" t="str">
        <f>IF(L13&gt;=0,"","Багана 9 бөглөнө үү")</f>
        <v/>
      </c>
      <c r="P13" s="167" t="str">
        <f t="shared" si="1"/>
        <v/>
      </c>
      <c r="Q13" s="167" t="str">
        <f t="shared" si="1"/>
        <v/>
      </c>
    </row>
    <row r="14" spans="1:23" ht="18" customHeight="1">
      <c r="A14" s="134">
        <f t="shared" ref="A14:A42" si="2">+A13+1</f>
        <v>3</v>
      </c>
      <c r="B14" s="138" t="s">
        <v>274</v>
      </c>
      <c r="C14" s="136">
        <f t="shared" ref="C14:C43" si="3">+C13+1</f>
        <v>3</v>
      </c>
      <c r="D14" s="137"/>
      <c r="E14" s="137"/>
      <c r="F14" s="137"/>
      <c r="G14" s="137"/>
      <c r="H14" s="137" t="s">
        <v>45</v>
      </c>
      <c r="I14" s="137" t="s">
        <v>45</v>
      </c>
      <c r="J14" s="137"/>
      <c r="K14" s="137"/>
      <c r="L14" s="137"/>
      <c r="M14" s="137"/>
      <c r="N14" s="137"/>
      <c r="O14" s="167" t="str">
        <f>IF(L14&gt;=0,"","Багана 9 бөглөнө үү")</f>
        <v/>
      </c>
      <c r="P14" s="167" t="str">
        <f t="shared" si="1"/>
        <v/>
      </c>
      <c r="Q14" s="167" t="str">
        <f t="shared" si="1"/>
        <v/>
      </c>
    </row>
    <row r="15" spans="1:23" ht="18" customHeight="1">
      <c r="A15" s="134">
        <f t="shared" si="2"/>
        <v>4</v>
      </c>
      <c r="B15" s="138" t="s">
        <v>275</v>
      </c>
      <c r="C15" s="136">
        <f t="shared" si="3"/>
        <v>4</v>
      </c>
      <c r="D15" s="137"/>
      <c r="E15" s="137"/>
      <c r="F15" s="137"/>
      <c r="G15" s="137"/>
      <c r="H15" s="137" t="s">
        <v>45</v>
      </c>
      <c r="I15" s="137" t="s">
        <v>45</v>
      </c>
      <c r="J15" s="137"/>
      <c r="K15" s="137"/>
      <c r="L15" s="137"/>
      <c r="M15" s="137"/>
      <c r="N15" s="137"/>
      <c r="O15" s="167" t="str">
        <f t="shared" ref="O15:O42" si="4">IF(L15&gt;=0,"","Багана 9 бөглөнө үү")</f>
        <v/>
      </c>
      <c r="P15" s="167" t="str">
        <f t="shared" ref="P15:P42" si="5">IF(M15&gt;=0,"","Багана 9 бөглөнө үү")</f>
        <v/>
      </c>
      <c r="Q15" s="167" t="str">
        <f t="shared" ref="Q15:Q42" si="6">IF(N15&gt;=0,"","Багана 9 бөглөнө үү")</f>
        <v/>
      </c>
    </row>
    <row r="16" spans="1:23" ht="18" customHeight="1">
      <c r="A16" s="134">
        <f t="shared" si="2"/>
        <v>5</v>
      </c>
      <c r="B16" s="138" t="s">
        <v>276</v>
      </c>
      <c r="C16" s="136">
        <f t="shared" si="3"/>
        <v>5</v>
      </c>
      <c r="D16" s="137"/>
      <c r="E16" s="137"/>
      <c r="F16" s="137"/>
      <c r="G16" s="137"/>
      <c r="H16" s="137" t="s">
        <v>45</v>
      </c>
      <c r="I16" s="137" t="s">
        <v>45</v>
      </c>
      <c r="J16" s="137"/>
      <c r="K16" s="137"/>
      <c r="L16" s="137"/>
      <c r="M16" s="137"/>
      <c r="N16" s="137"/>
      <c r="O16" s="167" t="str">
        <f t="shared" si="4"/>
        <v/>
      </c>
      <c r="P16" s="167" t="str">
        <f t="shared" si="5"/>
        <v/>
      </c>
      <c r="Q16" s="167" t="str">
        <f t="shared" si="6"/>
        <v/>
      </c>
    </row>
    <row r="17" spans="1:17" ht="18" customHeight="1">
      <c r="A17" s="134">
        <f t="shared" si="2"/>
        <v>6</v>
      </c>
      <c r="B17" s="138" t="s">
        <v>277</v>
      </c>
      <c r="C17" s="136">
        <f t="shared" si="3"/>
        <v>6</v>
      </c>
      <c r="D17" s="137"/>
      <c r="E17" s="137"/>
      <c r="F17" s="137"/>
      <c r="G17" s="137"/>
      <c r="H17" s="137" t="s">
        <v>45</v>
      </c>
      <c r="I17" s="137" t="s">
        <v>45</v>
      </c>
      <c r="J17" s="137"/>
      <c r="K17" s="137"/>
      <c r="L17" s="137"/>
      <c r="M17" s="137"/>
      <c r="N17" s="137"/>
      <c r="O17" s="167" t="str">
        <f t="shared" si="4"/>
        <v/>
      </c>
      <c r="P17" s="167" t="str">
        <f t="shared" si="5"/>
        <v/>
      </c>
      <c r="Q17" s="167" t="str">
        <f t="shared" si="6"/>
        <v/>
      </c>
    </row>
    <row r="18" spans="1:17" ht="18" customHeight="1">
      <c r="A18" s="134">
        <f t="shared" si="2"/>
        <v>7</v>
      </c>
      <c r="B18" s="138" t="s">
        <v>278</v>
      </c>
      <c r="C18" s="136">
        <f t="shared" si="3"/>
        <v>7</v>
      </c>
      <c r="D18" s="137"/>
      <c r="E18" s="137"/>
      <c r="F18" s="137"/>
      <c r="G18" s="137"/>
      <c r="H18" s="137" t="s">
        <v>45</v>
      </c>
      <c r="I18" s="137" t="s">
        <v>45</v>
      </c>
      <c r="J18" s="137"/>
      <c r="K18" s="137"/>
      <c r="L18" s="137"/>
      <c r="M18" s="137"/>
      <c r="N18" s="137"/>
      <c r="O18" s="167" t="str">
        <f t="shared" si="4"/>
        <v/>
      </c>
      <c r="P18" s="167" t="str">
        <f t="shared" si="5"/>
        <v/>
      </c>
      <c r="Q18" s="167" t="str">
        <f t="shared" si="6"/>
        <v/>
      </c>
    </row>
    <row r="19" spans="1:17" ht="18" customHeight="1">
      <c r="A19" s="134">
        <f t="shared" si="2"/>
        <v>8</v>
      </c>
      <c r="B19" s="138" t="s">
        <v>279</v>
      </c>
      <c r="C19" s="136">
        <f t="shared" si="3"/>
        <v>8</v>
      </c>
      <c r="D19" s="139"/>
      <c r="E19" s="139"/>
      <c r="F19" s="139"/>
      <c r="G19" s="139"/>
      <c r="H19" s="140"/>
      <c r="I19" s="140"/>
      <c r="J19" s="140"/>
      <c r="K19" s="141"/>
      <c r="L19" s="137"/>
      <c r="M19" s="137"/>
      <c r="N19" s="137"/>
      <c r="O19" s="167" t="str">
        <f t="shared" si="4"/>
        <v/>
      </c>
      <c r="P19" s="167" t="str">
        <f t="shared" si="5"/>
        <v/>
      </c>
      <c r="Q19" s="167" t="str">
        <f t="shared" si="6"/>
        <v/>
      </c>
    </row>
    <row r="20" spans="1:17" ht="18" customHeight="1">
      <c r="A20" s="134">
        <f t="shared" si="2"/>
        <v>9</v>
      </c>
      <c r="B20" s="138" t="s">
        <v>280</v>
      </c>
      <c r="C20" s="136">
        <f t="shared" si="3"/>
        <v>9</v>
      </c>
      <c r="D20" s="142"/>
      <c r="E20" s="142"/>
      <c r="F20" s="142"/>
      <c r="G20" s="142"/>
      <c r="H20" s="137"/>
      <c r="I20" s="137"/>
      <c r="J20" s="137"/>
      <c r="K20" s="137"/>
      <c r="L20" s="137"/>
      <c r="M20" s="137"/>
      <c r="N20" s="137"/>
      <c r="O20" s="167" t="str">
        <f t="shared" si="4"/>
        <v/>
      </c>
      <c r="P20" s="167" t="str">
        <f t="shared" si="5"/>
        <v/>
      </c>
      <c r="Q20" s="167" t="str">
        <f t="shared" si="6"/>
        <v/>
      </c>
    </row>
    <row r="21" spans="1:17" ht="18" customHeight="1">
      <c r="A21" s="134">
        <f t="shared" si="2"/>
        <v>10</v>
      </c>
      <c r="B21" s="138" t="s">
        <v>281</v>
      </c>
      <c r="C21" s="136">
        <f t="shared" si="3"/>
        <v>10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67" t="str">
        <f t="shared" si="4"/>
        <v/>
      </c>
      <c r="P21" s="167" t="str">
        <f t="shared" si="5"/>
        <v/>
      </c>
      <c r="Q21" s="167" t="str">
        <f t="shared" si="6"/>
        <v/>
      </c>
    </row>
    <row r="22" spans="1:17" ht="18" customHeight="1">
      <c r="A22" s="134">
        <f t="shared" si="2"/>
        <v>11</v>
      </c>
      <c r="B22" s="138" t="s">
        <v>282</v>
      </c>
      <c r="C22" s="136">
        <f t="shared" si="3"/>
        <v>11</v>
      </c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67" t="str">
        <f t="shared" si="4"/>
        <v/>
      </c>
      <c r="P22" s="167" t="str">
        <f t="shared" si="5"/>
        <v/>
      </c>
      <c r="Q22" s="167" t="str">
        <f t="shared" si="6"/>
        <v/>
      </c>
    </row>
    <row r="23" spans="1:17" ht="18" customHeight="1">
      <c r="A23" s="134">
        <f t="shared" si="2"/>
        <v>12</v>
      </c>
      <c r="B23" s="138" t="s">
        <v>283</v>
      </c>
      <c r="C23" s="136">
        <f t="shared" si="3"/>
        <v>12</v>
      </c>
      <c r="D23" s="137"/>
      <c r="E23" s="137"/>
      <c r="F23" s="137"/>
      <c r="G23" s="137"/>
      <c r="H23" s="151"/>
      <c r="I23" s="142"/>
      <c r="J23" s="143"/>
      <c r="K23" s="137"/>
      <c r="L23" s="137"/>
      <c r="M23" s="137"/>
      <c r="N23" s="137"/>
      <c r="O23" s="167" t="str">
        <f t="shared" si="4"/>
        <v/>
      </c>
      <c r="P23" s="167" t="str">
        <f t="shared" si="5"/>
        <v/>
      </c>
      <c r="Q23" s="167" t="str">
        <f t="shared" si="6"/>
        <v/>
      </c>
    </row>
    <row r="24" spans="1:17" ht="18" customHeight="1">
      <c r="A24" s="134">
        <f t="shared" si="2"/>
        <v>13</v>
      </c>
      <c r="B24" s="138" t="s">
        <v>284</v>
      </c>
      <c r="C24" s="136">
        <f t="shared" si="3"/>
        <v>13</v>
      </c>
      <c r="D24" s="137"/>
      <c r="E24" s="137"/>
      <c r="F24" s="137"/>
      <c r="G24" s="137"/>
      <c r="H24" s="151"/>
      <c r="I24" s="142"/>
      <c r="J24" s="137"/>
      <c r="K24" s="137"/>
      <c r="L24" s="137"/>
      <c r="M24" s="137"/>
      <c r="N24" s="137"/>
      <c r="O24" s="167" t="str">
        <f t="shared" si="4"/>
        <v/>
      </c>
      <c r="P24" s="167" t="str">
        <f t="shared" si="5"/>
        <v/>
      </c>
      <c r="Q24" s="167" t="str">
        <f t="shared" si="6"/>
        <v/>
      </c>
    </row>
    <row r="25" spans="1:17" ht="18" customHeight="1">
      <c r="A25" s="134">
        <f t="shared" si="2"/>
        <v>14</v>
      </c>
      <c r="B25" s="138" t="s">
        <v>285</v>
      </c>
      <c r="C25" s="136">
        <f t="shared" si="3"/>
        <v>14</v>
      </c>
      <c r="D25" s="137"/>
      <c r="E25" s="137"/>
      <c r="F25" s="137"/>
      <c r="G25" s="137"/>
      <c r="H25" s="143"/>
      <c r="I25" s="143"/>
      <c r="J25" s="137"/>
      <c r="K25" s="137"/>
      <c r="L25" s="137"/>
      <c r="M25" s="137"/>
      <c r="N25" s="137"/>
      <c r="O25" s="167" t="str">
        <f t="shared" si="4"/>
        <v/>
      </c>
      <c r="P25" s="167" t="str">
        <f t="shared" si="5"/>
        <v/>
      </c>
      <c r="Q25" s="167" t="str">
        <f t="shared" si="6"/>
        <v/>
      </c>
    </row>
    <row r="26" spans="1:17" ht="18" customHeight="1">
      <c r="A26" s="134">
        <f t="shared" si="2"/>
        <v>15</v>
      </c>
      <c r="B26" s="138" t="s">
        <v>286</v>
      </c>
      <c r="C26" s="136">
        <f t="shared" si="3"/>
        <v>15</v>
      </c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67" t="str">
        <f t="shared" si="4"/>
        <v/>
      </c>
      <c r="P26" s="167" t="str">
        <f t="shared" si="5"/>
        <v/>
      </c>
      <c r="Q26" s="167" t="str">
        <f t="shared" si="6"/>
        <v/>
      </c>
    </row>
    <row r="27" spans="1:17" ht="18" customHeight="1">
      <c r="A27" s="134">
        <f t="shared" si="2"/>
        <v>16</v>
      </c>
      <c r="B27" s="138" t="s">
        <v>287</v>
      </c>
      <c r="C27" s="136">
        <f t="shared" si="3"/>
        <v>16</v>
      </c>
      <c r="D27" s="144"/>
      <c r="E27" s="144"/>
      <c r="F27" s="144"/>
      <c r="G27" s="144"/>
      <c r="H27" s="137"/>
      <c r="I27" s="137"/>
      <c r="J27" s="137"/>
      <c r="K27" s="137"/>
      <c r="L27" s="137"/>
      <c r="M27" s="137"/>
      <c r="N27" s="137"/>
      <c r="O27" s="167" t="str">
        <f t="shared" si="4"/>
        <v/>
      </c>
      <c r="P27" s="167" t="str">
        <f t="shared" si="5"/>
        <v/>
      </c>
      <c r="Q27" s="167" t="str">
        <f t="shared" si="6"/>
        <v/>
      </c>
    </row>
    <row r="28" spans="1:17" ht="18" customHeight="1">
      <c r="A28" s="134">
        <f t="shared" si="2"/>
        <v>17</v>
      </c>
      <c r="B28" s="138" t="s">
        <v>288</v>
      </c>
      <c r="C28" s="136">
        <f t="shared" si="3"/>
        <v>17</v>
      </c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67" t="str">
        <f t="shared" si="4"/>
        <v/>
      </c>
      <c r="P28" s="167" t="str">
        <f t="shared" si="5"/>
        <v/>
      </c>
      <c r="Q28" s="167" t="str">
        <f t="shared" si="6"/>
        <v/>
      </c>
    </row>
    <row r="29" spans="1:17" ht="18" customHeight="1">
      <c r="A29" s="134">
        <f t="shared" si="2"/>
        <v>18</v>
      </c>
      <c r="B29" s="138" t="s">
        <v>289</v>
      </c>
      <c r="C29" s="136">
        <f t="shared" si="3"/>
        <v>18</v>
      </c>
      <c r="D29" s="144"/>
      <c r="E29" s="144"/>
      <c r="F29" s="144"/>
      <c r="G29" s="144"/>
      <c r="H29" s="137"/>
      <c r="I29" s="137"/>
      <c r="J29" s="137"/>
      <c r="K29" s="137"/>
      <c r="L29" s="137"/>
      <c r="M29" s="137"/>
      <c r="N29" s="137"/>
      <c r="O29" s="167" t="str">
        <f t="shared" si="4"/>
        <v/>
      </c>
      <c r="P29" s="167" t="str">
        <f t="shared" si="5"/>
        <v/>
      </c>
      <c r="Q29" s="167" t="str">
        <f t="shared" si="6"/>
        <v/>
      </c>
    </row>
    <row r="30" spans="1:17" ht="18" customHeight="1">
      <c r="A30" s="134">
        <f t="shared" si="2"/>
        <v>19</v>
      </c>
      <c r="B30" s="138" t="s">
        <v>290</v>
      </c>
      <c r="C30" s="136">
        <f t="shared" si="3"/>
        <v>19</v>
      </c>
      <c r="D30" s="141"/>
      <c r="E30" s="141"/>
      <c r="F30" s="141"/>
      <c r="G30" s="141"/>
      <c r="H30" s="137"/>
      <c r="I30" s="137"/>
      <c r="J30" s="137"/>
      <c r="K30" s="137"/>
      <c r="L30" s="137"/>
      <c r="M30" s="137"/>
      <c r="N30" s="137"/>
      <c r="O30" s="167" t="str">
        <f t="shared" si="4"/>
        <v/>
      </c>
      <c r="P30" s="167" t="str">
        <f t="shared" si="5"/>
        <v/>
      </c>
      <c r="Q30" s="167" t="str">
        <f t="shared" si="6"/>
        <v/>
      </c>
    </row>
    <row r="31" spans="1:17" ht="18" customHeight="1">
      <c r="A31" s="134">
        <f t="shared" si="2"/>
        <v>20</v>
      </c>
      <c r="B31" s="138" t="s">
        <v>291</v>
      </c>
      <c r="C31" s="136">
        <f t="shared" si="3"/>
        <v>20</v>
      </c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67" t="str">
        <f t="shared" si="4"/>
        <v/>
      </c>
      <c r="P31" s="167" t="str">
        <f t="shared" si="5"/>
        <v/>
      </c>
      <c r="Q31" s="167" t="str">
        <f t="shared" si="6"/>
        <v/>
      </c>
    </row>
    <row r="32" spans="1:17" ht="18" customHeight="1">
      <c r="A32" s="134">
        <f t="shared" si="2"/>
        <v>21</v>
      </c>
      <c r="B32" s="138" t="s">
        <v>292</v>
      </c>
      <c r="C32" s="136">
        <f t="shared" si="3"/>
        <v>21</v>
      </c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67" t="str">
        <f t="shared" si="4"/>
        <v/>
      </c>
      <c r="P32" s="167" t="str">
        <f t="shared" si="5"/>
        <v/>
      </c>
      <c r="Q32" s="167" t="str">
        <f t="shared" si="6"/>
        <v/>
      </c>
    </row>
    <row r="33" spans="1:17" ht="18" customHeight="1">
      <c r="A33" s="134">
        <f t="shared" si="2"/>
        <v>22</v>
      </c>
      <c r="B33" s="138" t="s">
        <v>293</v>
      </c>
      <c r="C33" s="136">
        <f t="shared" si="3"/>
        <v>22</v>
      </c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67" t="str">
        <f t="shared" si="4"/>
        <v/>
      </c>
      <c r="P33" s="167" t="str">
        <f t="shared" si="5"/>
        <v/>
      </c>
      <c r="Q33" s="167" t="str">
        <f t="shared" si="6"/>
        <v/>
      </c>
    </row>
    <row r="34" spans="1:17" ht="18" customHeight="1">
      <c r="A34" s="134">
        <f t="shared" si="2"/>
        <v>23</v>
      </c>
      <c r="B34" s="138" t="s">
        <v>294</v>
      </c>
      <c r="C34" s="136">
        <f t="shared" si="3"/>
        <v>23</v>
      </c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67" t="str">
        <f t="shared" si="4"/>
        <v/>
      </c>
      <c r="P34" s="167" t="str">
        <f t="shared" si="5"/>
        <v/>
      </c>
      <c r="Q34" s="167" t="str">
        <f t="shared" si="6"/>
        <v/>
      </c>
    </row>
    <row r="35" spans="1:17" ht="18" customHeight="1">
      <c r="A35" s="134">
        <f t="shared" si="2"/>
        <v>24</v>
      </c>
      <c r="B35" s="138" t="s">
        <v>295</v>
      </c>
      <c r="C35" s="136">
        <f t="shared" si="3"/>
        <v>24</v>
      </c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67" t="str">
        <f t="shared" si="4"/>
        <v/>
      </c>
      <c r="P35" s="167" t="str">
        <f t="shared" si="5"/>
        <v/>
      </c>
      <c r="Q35" s="167" t="str">
        <f t="shared" si="6"/>
        <v/>
      </c>
    </row>
    <row r="36" spans="1:17" ht="18" customHeight="1">
      <c r="A36" s="134">
        <f t="shared" si="2"/>
        <v>25</v>
      </c>
      <c r="B36" s="138" t="s">
        <v>296</v>
      </c>
      <c r="C36" s="136">
        <f t="shared" si="3"/>
        <v>25</v>
      </c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67" t="str">
        <f t="shared" si="4"/>
        <v/>
      </c>
      <c r="P36" s="167" t="str">
        <f t="shared" si="5"/>
        <v/>
      </c>
      <c r="Q36" s="167" t="str">
        <f t="shared" si="6"/>
        <v/>
      </c>
    </row>
    <row r="37" spans="1:17" ht="18" customHeight="1">
      <c r="A37" s="134">
        <f t="shared" si="2"/>
        <v>26</v>
      </c>
      <c r="B37" s="138" t="s">
        <v>297</v>
      </c>
      <c r="C37" s="136">
        <f t="shared" si="3"/>
        <v>26</v>
      </c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67" t="str">
        <f t="shared" si="4"/>
        <v/>
      </c>
      <c r="P37" s="167" t="str">
        <f t="shared" si="5"/>
        <v/>
      </c>
      <c r="Q37" s="167" t="str">
        <f t="shared" si="6"/>
        <v/>
      </c>
    </row>
    <row r="38" spans="1:17" ht="18" customHeight="1">
      <c r="A38" s="134">
        <f t="shared" si="2"/>
        <v>27</v>
      </c>
      <c r="B38" s="138" t="s">
        <v>298</v>
      </c>
      <c r="C38" s="136">
        <f t="shared" si="3"/>
        <v>27</v>
      </c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67" t="str">
        <f t="shared" si="4"/>
        <v/>
      </c>
      <c r="P38" s="167" t="str">
        <f t="shared" si="5"/>
        <v/>
      </c>
      <c r="Q38" s="167" t="str">
        <f t="shared" si="6"/>
        <v/>
      </c>
    </row>
    <row r="39" spans="1:17" ht="18" customHeight="1">
      <c r="A39" s="134">
        <f t="shared" si="2"/>
        <v>28</v>
      </c>
      <c r="B39" s="138" t="s">
        <v>299</v>
      </c>
      <c r="C39" s="136">
        <f t="shared" si="3"/>
        <v>28</v>
      </c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67" t="str">
        <f t="shared" si="4"/>
        <v/>
      </c>
      <c r="P39" s="167" t="str">
        <f t="shared" si="5"/>
        <v/>
      </c>
      <c r="Q39" s="167" t="str">
        <f t="shared" si="6"/>
        <v/>
      </c>
    </row>
    <row r="40" spans="1:17" ht="18" customHeight="1">
      <c r="A40" s="134">
        <f t="shared" si="2"/>
        <v>29</v>
      </c>
      <c r="B40" s="138" t="s">
        <v>300</v>
      </c>
      <c r="C40" s="136">
        <f t="shared" si="3"/>
        <v>29</v>
      </c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67" t="str">
        <f t="shared" si="4"/>
        <v/>
      </c>
      <c r="P40" s="167" t="str">
        <f t="shared" si="5"/>
        <v/>
      </c>
      <c r="Q40" s="167" t="str">
        <f t="shared" si="6"/>
        <v/>
      </c>
    </row>
    <row r="41" spans="1:17" ht="18" customHeight="1">
      <c r="A41" s="134">
        <f t="shared" si="2"/>
        <v>30</v>
      </c>
      <c r="B41" s="138" t="s">
        <v>301</v>
      </c>
      <c r="C41" s="136">
        <f t="shared" si="3"/>
        <v>30</v>
      </c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67" t="str">
        <f t="shared" si="4"/>
        <v/>
      </c>
      <c r="P41" s="167" t="str">
        <f t="shared" si="5"/>
        <v/>
      </c>
      <c r="Q41" s="167" t="str">
        <f t="shared" si="6"/>
        <v/>
      </c>
    </row>
    <row r="42" spans="1:17" ht="18" customHeight="1">
      <c r="A42" s="134">
        <f t="shared" si="2"/>
        <v>31</v>
      </c>
      <c r="B42" s="138" t="s">
        <v>302</v>
      </c>
      <c r="C42" s="136">
        <f t="shared" si="3"/>
        <v>31</v>
      </c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67" t="str">
        <f t="shared" si="4"/>
        <v/>
      </c>
      <c r="P42" s="167" t="str">
        <f t="shared" si="5"/>
        <v/>
      </c>
      <c r="Q42" s="167" t="str">
        <f t="shared" si="6"/>
        <v/>
      </c>
    </row>
    <row r="43" spans="1:17" ht="18" customHeight="1">
      <c r="A43" s="156"/>
      <c r="B43" s="156" t="s">
        <v>266</v>
      </c>
      <c r="C43" s="157">
        <f t="shared" si="3"/>
        <v>32</v>
      </c>
      <c r="D43" s="158">
        <f>+SUM(D12:D42)</f>
        <v>0</v>
      </c>
      <c r="E43" s="158">
        <f>+SUM(E12:E42)</f>
        <v>0</v>
      </c>
      <c r="F43" s="158">
        <f t="shared" ref="F43:N43" si="7">+SUM(F12:F42)</f>
        <v>0</v>
      </c>
      <c r="G43" s="158">
        <f t="shared" si="7"/>
        <v>0</v>
      </c>
      <c r="H43" s="158">
        <f t="shared" si="7"/>
        <v>0</v>
      </c>
      <c r="I43" s="158">
        <f t="shared" si="7"/>
        <v>0</v>
      </c>
      <c r="J43" s="158">
        <f t="shared" si="7"/>
        <v>0</v>
      </c>
      <c r="K43" s="158">
        <f t="shared" si="7"/>
        <v>0</v>
      </c>
      <c r="L43" s="158">
        <f t="shared" si="7"/>
        <v>0</v>
      </c>
      <c r="M43" s="158">
        <f t="shared" si="7"/>
        <v>0</v>
      </c>
      <c r="N43" s="158">
        <f t="shared" si="7"/>
        <v>0</v>
      </c>
      <c r="O43" s="167"/>
    </row>
    <row r="44" spans="1:17" s="148" customFormat="1" ht="16.5" customHeight="1">
      <c r="A44" s="146"/>
      <c r="B44" s="147"/>
      <c r="C44" s="146"/>
      <c r="D44" s="145" t="str">
        <f>IF(D43=i04d4a!D28,"","ДҮН ЗӨРҮҮТЭЙ БАЙНА")</f>
        <v/>
      </c>
      <c r="E44" s="145" t="str">
        <f>IF(E43=i04d4a!D9,"","ДҮН ЗӨРҮҮТЭЙ БАЙНА")</f>
        <v/>
      </c>
      <c r="F44" s="145" t="str">
        <f>IF(F43=(i04d4a!D22+i04d4a!D25),"","ДҮН ЗӨРҮҮТЭЙ БАЙНА")</f>
        <v/>
      </c>
      <c r="G44" s="145" t="str">
        <f>IF(G43=i04d4a!D19,"","ДҮН ЗӨРҮҮТЭЙ БАЙНА")</f>
        <v/>
      </c>
      <c r="H44" s="145" t="str">
        <f>IF(H43='i04137'!C34,"","ДҮН ЗӨРҮҮТЭЙ БАЙНА")</f>
        <v/>
      </c>
      <c r="I44" s="145" t="str">
        <f>IF(I43='i04137'!D34,"","ДҮН ЗӨРҮҮТЭЙ БАЙНА")</f>
        <v/>
      </c>
      <c r="J44" s="145" t="str">
        <f>IF(J43='i04137'!E34,"","ДҮН ЗӨРҮҮТЭЙ БАЙНА")</f>
        <v/>
      </c>
      <c r="M44" s="170"/>
      <c r="Q44" s="176"/>
    </row>
    <row r="45" spans="1:17" s="148" customFormat="1" ht="16.5" customHeight="1">
      <c r="A45" s="146"/>
      <c r="C45" s="146"/>
      <c r="D45" s="149">
        <f>+D43-i04d4a!D28</f>
        <v>0</v>
      </c>
      <c r="E45" s="150">
        <f>+E43-i04d4a!D9</f>
        <v>0</v>
      </c>
      <c r="F45" s="150">
        <f>+F43-i04d4a!D22-i04d4a!D25</f>
        <v>0</v>
      </c>
      <c r="G45" s="150">
        <f>+G43-i04d4a!D19</f>
        <v>0</v>
      </c>
      <c r="H45" s="150">
        <f>+H43-'i04137'!C34</f>
        <v>0</v>
      </c>
      <c r="I45" s="150">
        <f>+I43-'i04137'!D34</f>
        <v>0</v>
      </c>
      <c r="J45" s="150">
        <f>+J43-'i04137'!E34</f>
        <v>0</v>
      </c>
      <c r="K45" s="180" t="str">
        <f>IF(K43=SUM(i04d4b!D7-'i04137'!E34,i04d4b!D10:D14,SUMIF(i04d4b!D19:D23,"&gt;0",i04d4b!D19:D23)), "-","дүн зөрүүтэй байна")</f>
        <v>-</v>
      </c>
      <c r="M45" s="170"/>
      <c r="Q45" s="176"/>
    </row>
    <row r="46" spans="1:17" ht="16.5" customHeight="1">
      <c r="A46" s="131"/>
      <c r="B46" s="131" t="str">
        <f>+i04d4a!B64</f>
        <v>тамга тэмдэг</v>
      </c>
      <c r="C46" s="131"/>
      <c r="D46" s="131"/>
      <c r="E46" s="131"/>
      <c r="F46" s="131"/>
      <c r="K46" s="150"/>
      <c r="M46" s="169"/>
    </row>
    <row r="47" spans="1:17" ht="16.5" customHeight="1">
      <c r="A47" s="131"/>
      <c r="B47" s="131"/>
      <c r="C47" s="131"/>
      <c r="D47" s="131"/>
      <c r="E47" s="131"/>
      <c r="F47" s="131"/>
      <c r="M47" s="169"/>
    </row>
    <row r="48" spans="1:17" ht="16.5" customHeight="1">
      <c r="A48" s="131"/>
      <c r="B48" s="131" t="str">
        <f>+i04d4a!B66</f>
        <v xml:space="preserve">ТАЙЛАН ГАРГАСАН:    </v>
      </c>
      <c r="C48" s="131"/>
      <c r="D48" s="131"/>
      <c r="E48" s="131"/>
      <c r="F48" s="131"/>
      <c r="M48" s="169"/>
    </row>
    <row r="49" spans="1:13" ht="16.5" customHeight="1">
      <c r="A49" s="131"/>
      <c r="B49" s="131"/>
      <c r="C49" s="131"/>
      <c r="D49" s="131"/>
      <c r="E49" s="131"/>
      <c r="F49" s="131"/>
      <c r="M49" s="169"/>
    </row>
    <row r="50" spans="1:13" ht="16.5" customHeight="1">
      <c r="A50" s="131"/>
      <c r="B50" s="152" t="str">
        <f>+i04d4a!B68</f>
        <v xml:space="preserve"> Гүйцэтгэх захирал</v>
      </c>
      <c r="E50" s="131" t="str">
        <f>+i04d4a!C68</f>
        <v xml:space="preserve">/…………………./   </v>
      </c>
      <c r="F50" s="131" t="str">
        <f>+i04d4a!D68</f>
        <v>/............................../</v>
      </c>
      <c r="M50" s="169"/>
    </row>
    <row r="51" spans="1:13" ht="16.5" customHeight="1">
      <c r="A51" s="131"/>
      <c r="B51" s="152"/>
      <c r="E51" s="131"/>
      <c r="F51" s="131"/>
      <c r="M51" s="169"/>
    </row>
    <row r="52" spans="1:13" ht="16.5" customHeight="1">
      <c r="A52" s="131"/>
      <c r="B52" s="152" t="str">
        <f>+i04d4a!B70</f>
        <v xml:space="preserve"> Ерөнхий нягтлан бодогч  </v>
      </c>
      <c r="E52" s="131" t="str">
        <f>+i04d4a!C70</f>
        <v xml:space="preserve">/…………………./   </v>
      </c>
      <c r="F52" s="131" t="str">
        <f>+i04d4a!D70</f>
        <v>/............................../</v>
      </c>
      <c r="M52" s="169"/>
    </row>
    <row r="53" spans="1:13" ht="16.5" customHeight="1">
      <c r="A53" s="131"/>
      <c r="B53" s="152"/>
      <c r="E53" s="131"/>
      <c r="F53" s="131"/>
      <c r="M53" s="169"/>
    </row>
    <row r="54" spans="1:13" ht="16.5" customHeight="1">
      <c r="A54" s="131"/>
      <c r="B54" s="152" t="str">
        <f>+i04d4a!B72</f>
        <v>.........................................................</v>
      </c>
      <c r="E54" s="131" t="str">
        <f>+i04d4a!C72</f>
        <v xml:space="preserve">/…………………./   </v>
      </c>
      <c r="F54" s="131" t="str">
        <f>+i04d4a!D72</f>
        <v>/............................../</v>
      </c>
      <c r="M54" s="169"/>
    </row>
    <row r="55" spans="1:13" ht="16.5" customHeight="1">
      <c r="A55" s="131"/>
      <c r="B55" s="132"/>
      <c r="C55" s="131"/>
      <c r="M55" s="169"/>
    </row>
    <row r="56" spans="1:13" ht="16.5" customHeight="1">
      <c r="A56" s="131"/>
      <c r="B56" s="132"/>
      <c r="C56" s="131"/>
      <c r="M56" s="169"/>
    </row>
    <row r="57" spans="1:13" ht="16.5" customHeight="1">
      <c r="A57" s="131"/>
      <c r="B57" s="132"/>
      <c r="C57" s="131"/>
      <c r="M57" s="169"/>
    </row>
    <row r="58" spans="1:13" ht="16.5" customHeight="1">
      <c r="A58" s="131"/>
      <c r="B58" s="132"/>
      <c r="C58" s="131"/>
      <c r="M58" s="169"/>
    </row>
    <row r="59" spans="1:13" ht="16.5" customHeight="1">
      <c r="A59" s="131"/>
      <c r="B59" s="132"/>
      <c r="C59" s="131"/>
      <c r="M59" s="169"/>
    </row>
    <row r="60" spans="1:13" ht="16.5" customHeight="1">
      <c r="A60" s="131"/>
      <c r="B60" s="132"/>
      <c r="C60" s="131"/>
      <c r="M60" s="169"/>
    </row>
    <row r="61" spans="1:13" ht="16.5" customHeight="1">
      <c r="A61" s="131"/>
      <c r="B61" s="132"/>
      <c r="C61" s="131"/>
      <c r="M61" s="169"/>
    </row>
    <row r="62" spans="1:13" ht="16.5" customHeight="1">
      <c r="A62" s="131"/>
      <c r="B62" s="132"/>
      <c r="C62" s="131"/>
      <c r="M62" s="169"/>
    </row>
    <row r="63" spans="1:13" ht="16.5" customHeight="1">
      <c r="A63" s="131"/>
      <c r="B63" s="132"/>
      <c r="C63" s="131"/>
      <c r="M63" s="169"/>
    </row>
    <row r="64" spans="1:13" ht="16.5" customHeight="1">
      <c r="A64" s="131"/>
      <c r="B64" s="132"/>
      <c r="C64" s="131"/>
      <c r="M64" s="169"/>
    </row>
    <row r="65" spans="1:13" ht="16.5" customHeight="1">
      <c r="A65" s="131"/>
      <c r="B65" s="132"/>
      <c r="C65" s="131"/>
      <c r="M65" s="169"/>
    </row>
    <row r="66" spans="1:13" ht="16.5" customHeight="1">
      <c r="A66" s="131"/>
      <c r="B66" s="132"/>
      <c r="C66" s="131"/>
      <c r="M66" s="169"/>
    </row>
    <row r="67" spans="1:13" ht="16.5" customHeight="1">
      <c r="A67" s="131"/>
      <c r="B67" s="132"/>
      <c r="C67" s="131"/>
      <c r="M67" s="169"/>
    </row>
    <row r="68" spans="1:13" ht="16.5" customHeight="1">
      <c r="A68" s="131"/>
      <c r="B68" s="132"/>
      <c r="C68" s="131"/>
      <c r="M68" s="169"/>
    </row>
    <row r="69" spans="1:13" ht="16.5" customHeight="1">
      <c r="A69" s="131"/>
      <c r="B69" s="132"/>
      <c r="C69" s="131"/>
      <c r="M69" s="169"/>
    </row>
    <row r="70" spans="1:13" ht="16.5" customHeight="1">
      <c r="A70" s="131"/>
      <c r="B70" s="132"/>
      <c r="C70" s="131"/>
      <c r="M70" s="169"/>
    </row>
    <row r="71" spans="1:13" ht="16.5" customHeight="1">
      <c r="A71" s="131"/>
      <c r="B71" s="132"/>
      <c r="C71" s="131"/>
      <c r="M71" s="169"/>
    </row>
    <row r="72" spans="1:13" ht="16.5" customHeight="1">
      <c r="A72" s="131"/>
      <c r="B72" s="132"/>
      <c r="C72" s="131"/>
      <c r="M72" s="169"/>
    </row>
    <row r="73" spans="1:13" ht="16.5" customHeight="1">
      <c r="A73" s="131"/>
      <c r="B73" s="132"/>
      <c r="C73" s="131"/>
      <c r="M73" s="169"/>
    </row>
    <row r="74" spans="1:13" ht="16.5" customHeight="1">
      <c r="A74" s="131"/>
      <c r="B74" s="132"/>
      <c r="C74" s="131"/>
      <c r="M74" s="169"/>
    </row>
    <row r="75" spans="1:13" ht="16.5" customHeight="1">
      <c r="A75" s="131"/>
      <c r="B75" s="132"/>
      <c r="C75" s="131"/>
      <c r="M75" s="169"/>
    </row>
    <row r="76" spans="1:13" ht="16.5" customHeight="1">
      <c r="A76" s="131"/>
      <c r="B76" s="132"/>
      <c r="C76" s="131"/>
      <c r="M76" s="169"/>
    </row>
    <row r="77" spans="1:13" ht="16.5" customHeight="1">
      <c r="A77" s="131"/>
      <c r="B77" s="132"/>
      <c r="C77" s="131"/>
      <c r="M77" s="169"/>
    </row>
    <row r="78" spans="1:13" ht="16.5" customHeight="1">
      <c r="A78" s="131"/>
      <c r="B78" s="132"/>
      <c r="C78" s="131"/>
      <c r="M78" s="169"/>
    </row>
    <row r="79" spans="1:13" ht="16.5" customHeight="1">
      <c r="A79" s="131"/>
      <c r="B79" s="132"/>
      <c r="C79" s="131"/>
      <c r="M79" s="169"/>
    </row>
    <row r="80" spans="1:13" ht="16.5" customHeight="1">
      <c r="A80" s="131"/>
      <c r="B80" s="132"/>
      <c r="C80" s="131"/>
      <c r="M80" s="169"/>
    </row>
    <row r="81" spans="1:13" ht="16.5" customHeight="1">
      <c r="A81" s="131"/>
      <c r="B81" s="132"/>
      <c r="C81" s="131"/>
      <c r="M81" s="169"/>
    </row>
    <row r="82" spans="1:13" ht="16.5" customHeight="1">
      <c r="A82" s="131"/>
      <c r="B82" s="132"/>
      <c r="C82" s="131"/>
      <c r="M82" s="169"/>
    </row>
    <row r="83" spans="1:13" ht="16.5" customHeight="1">
      <c r="A83" s="131"/>
      <c r="B83" s="132"/>
      <c r="C83" s="131"/>
      <c r="M83" s="169"/>
    </row>
    <row r="84" spans="1:13" ht="16.5" customHeight="1">
      <c r="A84" s="131"/>
      <c r="B84" s="132"/>
      <c r="C84" s="131"/>
      <c r="M84" s="169"/>
    </row>
    <row r="85" spans="1:13" ht="16.5" customHeight="1">
      <c r="A85" s="131"/>
      <c r="B85" s="132"/>
      <c r="C85" s="131"/>
      <c r="M85" s="169"/>
    </row>
    <row r="86" spans="1:13" ht="16.5" customHeight="1">
      <c r="A86" s="131"/>
      <c r="B86" s="132"/>
      <c r="C86" s="131"/>
      <c r="M86" s="169"/>
    </row>
    <row r="87" spans="1:13" ht="16.5" customHeight="1">
      <c r="A87" s="131"/>
      <c r="B87" s="132"/>
      <c r="C87" s="131"/>
      <c r="M87" s="169"/>
    </row>
    <row r="88" spans="1:13" ht="16.5" customHeight="1">
      <c r="A88" s="131"/>
      <c r="B88" s="132"/>
      <c r="C88" s="131"/>
      <c r="M88" s="169"/>
    </row>
    <row r="89" spans="1:13" ht="16.5" customHeight="1">
      <c r="A89" s="131"/>
      <c r="B89" s="132"/>
      <c r="C89" s="131"/>
      <c r="M89" s="169"/>
    </row>
    <row r="90" spans="1:13" ht="16.5" customHeight="1">
      <c r="A90" s="131"/>
      <c r="B90" s="132"/>
      <c r="C90" s="131"/>
      <c r="M90" s="169"/>
    </row>
    <row r="91" spans="1:13" ht="16.5" customHeight="1">
      <c r="A91" s="131"/>
      <c r="B91" s="132"/>
      <c r="C91" s="131"/>
      <c r="M91" s="169"/>
    </row>
    <row r="92" spans="1:13" ht="16.5" customHeight="1">
      <c r="A92" s="131"/>
      <c r="B92" s="132"/>
      <c r="C92" s="131"/>
      <c r="M92" s="169"/>
    </row>
    <row r="93" spans="1:13" ht="16.5" customHeight="1">
      <c r="A93" s="131"/>
      <c r="B93" s="132"/>
      <c r="C93" s="131"/>
      <c r="M93" s="169"/>
    </row>
    <row r="94" spans="1:13" ht="16.5" customHeight="1">
      <c r="A94" s="131"/>
      <c r="B94" s="132"/>
      <c r="C94" s="131"/>
      <c r="M94" s="169"/>
    </row>
    <row r="95" spans="1:13" ht="16.5" customHeight="1">
      <c r="A95" s="131"/>
      <c r="B95" s="132"/>
      <c r="C95" s="131"/>
      <c r="M95" s="169"/>
    </row>
    <row r="96" spans="1:13" ht="16.5" customHeight="1">
      <c r="A96" s="131"/>
      <c r="B96" s="132"/>
      <c r="C96" s="131"/>
      <c r="M96" s="169"/>
    </row>
    <row r="97" spans="1:13" ht="16.5" customHeight="1">
      <c r="A97" s="131"/>
      <c r="B97" s="132"/>
      <c r="C97" s="131"/>
      <c r="M97" s="169"/>
    </row>
    <row r="98" spans="1:13" ht="16.5" customHeight="1">
      <c r="A98" s="131"/>
      <c r="B98" s="132"/>
      <c r="C98" s="131"/>
      <c r="M98" s="169"/>
    </row>
    <row r="99" spans="1:13" ht="16.5" customHeight="1">
      <c r="A99" s="131"/>
      <c r="B99" s="132"/>
      <c r="C99" s="131"/>
      <c r="M99" s="169"/>
    </row>
    <row r="100" spans="1:13" ht="16.5" customHeight="1">
      <c r="A100" s="131"/>
      <c r="B100" s="132"/>
      <c r="C100" s="131"/>
      <c r="M100" s="169"/>
    </row>
    <row r="101" spans="1:13" ht="16.5" customHeight="1">
      <c r="A101" s="131"/>
      <c r="B101" s="132"/>
      <c r="C101" s="131"/>
      <c r="M101" s="169"/>
    </row>
    <row r="102" spans="1:13" ht="16.5" customHeight="1">
      <c r="A102" s="131"/>
      <c r="B102" s="132"/>
      <c r="C102" s="131"/>
      <c r="M102" s="169"/>
    </row>
    <row r="103" spans="1:13" ht="16.5" customHeight="1">
      <c r="A103" s="131"/>
      <c r="B103" s="132"/>
      <c r="C103" s="131"/>
      <c r="M103" s="169"/>
    </row>
    <row r="104" spans="1:13" ht="16.5" customHeight="1">
      <c r="A104" s="131"/>
      <c r="B104" s="132"/>
      <c r="C104" s="131"/>
      <c r="M104" s="169"/>
    </row>
    <row r="105" spans="1:13" ht="16.5" customHeight="1">
      <c r="A105" s="131"/>
      <c r="B105" s="132"/>
      <c r="C105" s="131"/>
      <c r="M105" s="169"/>
    </row>
    <row r="106" spans="1:13" ht="16.5" customHeight="1">
      <c r="A106" s="131"/>
      <c r="B106" s="132"/>
      <c r="C106" s="131"/>
      <c r="M106" s="169"/>
    </row>
    <row r="107" spans="1:13" ht="16.5" customHeight="1">
      <c r="A107" s="131"/>
      <c r="B107" s="132"/>
      <c r="C107" s="131"/>
      <c r="M107" s="169"/>
    </row>
    <row r="108" spans="1:13" ht="16.5" customHeight="1">
      <c r="A108" s="131"/>
      <c r="B108" s="132"/>
      <c r="C108" s="131"/>
      <c r="M108" s="169"/>
    </row>
    <row r="109" spans="1:13" ht="16.5" customHeight="1">
      <c r="A109" s="131"/>
      <c r="B109" s="132"/>
      <c r="C109" s="131"/>
      <c r="M109" s="169"/>
    </row>
    <row r="110" spans="1:13" ht="16.5" customHeight="1">
      <c r="A110" s="131"/>
      <c r="B110" s="132"/>
      <c r="C110" s="131"/>
      <c r="M110" s="169"/>
    </row>
    <row r="111" spans="1:13" ht="16.5" customHeight="1">
      <c r="A111" s="131"/>
      <c r="B111" s="132"/>
      <c r="C111" s="131"/>
      <c r="M111" s="169"/>
    </row>
    <row r="112" spans="1:13" ht="16.5" customHeight="1">
      <c r="A112" s="131"/>
      <c r="B112" s="132"/>
      <c r="C112" s="131"/>
      <c r="M112" s="169"/>
    </row>
    <row r="113" spans="1:13" ht="16.5" customHeight="1">
      <c r="A113" s="131"/>
      <c r="B113" s="132"/>
      <c r="C113" s="131"/>
      <c r="M113" s="169"/>
    </row>
    <row r="114" spans="1:13" ht="16.5" customHeight="1">
      <c r="A114" s="131"/>
      <c r="B114" s="132"/>
      <c r="C114" s="131"/>
      <c r="M114" s="169"/>
    </row>
    <row r="115" spans="1:13" ht="16.5" customHeight="1">
      <c r="A115" s="131"/>
      <c r="B115" s="132"/>
      <c r="C115" s="131"/>
      <c r="M115" s="169"/>
    </row>
    <row r="116" spans="1:13" ht="16.5" customHeight="1">
      <c r="A116" s="131"/>
      <c r="B116" s="132"/>
      <c r="C116" s="131"/>
      <c r="M116" s="169"/>
    </row>
    <row r="117" spans="1:13" ht="16.5" customHeight="1">
      <c r="A117" s="131"/>
      <c r="B117" s="132"/>
      <c r="C117" s="131"/>
      <c r="M117" s="169"/>
    </row>
    <row r="118" spans="1:13" ht="16.5" customHeight="1">
      <c r="A118" s="131"/>
      <c r="B118" s="132"/>
      <c r="C118" s="131"/>
      <c r="M118" s="169"/>
    </row>
    <row r="119" spans="1:13" ht="16.5" customHeight="1">
      <c r="A119" s="131"/>
      <c r="B119" s="132"/>
      <c r="C119" s="131"/>
      <c r="M119" s="169"/>
    </row>
    <row r="120" spans="1:13" ht="16.5" customHeight="1">
      <c r="A120" s="131"/>
      <c r="B120" s="132"/>
      <c r="C120" s="131"/>
      <c r="M120" s="169"/>
    </row>
    <row r="121" spans="1:13" ht="16.5" customHeight="1">
      <c r="A121" s="131"/>
      <c r="B121" s="132"/>
      <c r="C121" s="131"/>
      <c r="M121" s="169"/>
    </row>
    <row r="122" spans="1:13" ht="16.5" customHeight="1">
      <c r="A122" s="131"/>
      <c r="B122" s="132"/>
      <c r="C122" s="131"/>
      <c r="M122" s="169"/>
    </row>
    <row r="123" spans="1:13" ht="16.5" customHeight="1">
      <c r="A123" s="131"/>
      <c r="B123" s="132"/>
      <c r="C123" s="131"/>
      <c r="M123" s="169"/>
    </row>
    <row r="124" spans="1:13" ht="16.5" customHeight="1">
      <c r="A124" s="131"/>
      <c r="B124" s="132"/>
      <c r="C124" s="131"/>
      <c r="M124" s="169"/>
    </row>
    <row r="125" spans="1:13" ht="16.5" customHeight="1">
      <c r="A125" s="131"/>
      <c r="B125" s="132"/>
      <c r="C125" s="131"/>
      <c r="M125" s="169"/>
    </row>
    <row r="126" spans="1:13" ht="16.5" customHeight="1">
      <c r="A126" s="131"/>
      <c r="B126" s="132"/>
      <c r="C126" s="131"/>
      <c r="M126" s="169"/>
    </row>
    <row r="127" spans="1:13" ht="16.5" customHeight="1">
      <c r="A127" s="131"/>
      <c r="B127" s="132"/>
      <c r="C127" s="131"/>
      <c r="M127" s="169"/>
    </row>
    <row r="128" spans="1:13" ht="16.5" customHeight="1">
      <c r="A128" s="131"/>
      <c r="B128" s="132"/>
      <c r="C128" s="131"/>
      <c r="M128" s="169"/>
    </row>
    <row r="129" spans="1:13" ht="16.5" customHeight="1">
      <c r="A129" s="131"/>
      <c r="B129" s="132"/>
      <c r="C129" s="131"/>
      <c r="M129" s="169"/>
    </row>
    <row r="130" spans="1:13" ht="16.5" customHeight="1">
      <c r="A130" s="131"/>
      <c r="B130" s="132"/>
      <c r="C130" s="131"/>
      <c r="M130" s="169"/>
    </row>
    <row r="131" spans="1:13" ht="16.5" customHeight="1">
      <c r="A131" s="131"/>
      <c r="B131" s="132"/>
      <c r="C131" s="131"/>
      <c r="M131" s="169"/>
    </row>
    <row r="132" spans="1:13" ht="16.5" customHeight="1">
      <c r="A132" s="131"/>
      <c r="B132" s="132"/>
      <c r="C132" s="131"/>
      <c r="M132" s="169"/>
    </row>
    <row r="133" spans="1:13" ht="16.5" customHeight="1">
      <c r="A133" s="131"/>
      <c r="B133" s="132"/>
      <c r="C133" s="131"/>
      <c r="M133" s="169"/>
    </row>
    <row r="134" spans="1:13" ht="16.5" customHeight="1">
      <c r="A134" s="131"/>
      <c r="B134" s="132"/>
      <c r="C134" s="131"/>
      <c r="M134" s="169"/>
    </row>
    <row r="135" spans="1:13" ht="16.5" customHeight="1">
      <c r="A135" s="131"/>
      <c r="B135" s="132"/>
      <c r="C135" s="131"/>
      <c r="M135" s="169"/>
    </row>
    <row r="136" spans="1:13" ht="16.5" customHeight="1">
      <c r="A136" s="131"/>
      <c r="B136" s="132"/>
      <c r="C136" s="131"/>
      <c r="M136" s="169"/>
    </row>
    <row r="137" spans="1:13" ht="16.5" customHeight="1">
      <c r="A137" s="131"/>
      <c r="B137" s="132"/>
      <c r="C137" s="131"/>
      <c r="M137" s="169"/>
    </row>
    <row r="138" spans="1:13" ht="16.5" customHeight="1">
      <c r="A138" s="131"/>
      <c r="B138" s="132"/>
      <c r="C138" s="131"/>
      <c r="M138" s="169"/>
    </row>
    <row r="139" spans="1:13" ht="16.5" customHeight="1">
      <c r="A139" s="131"/>
      <c r="B139" s="132"/>
      <c r="C139" s="131"/>
      <c r="M139" s="169"/>
    </row>
    <row r="140" spans="1:13" ht="16.5" customHeight="1">
      <c r="A140" s="131"/>
      <c r="B140" s="132"/>
      <c r="C140" s="131"/>
      <c r="M140" s="169"/>
    </row>
    <row r="141" spans="1:13" ht="16.5" customHeight="1">
      <c r="A141" s="131"/>
      <c r="B141" s="132"/>
      <c r="C141" s="131"/>
      <c r="M141" s="169"/>
    </row>
    <row r="142" spans="1:13" ht="16.5" customHeight="1">
      <c r="A142" s="131"/>
      <c r="B142" s="132"/>
      <c r="C142" s="131"/>
      <c r="M142" s="169"/>
    </row>
    <row r="143" spans="1:13" ht="16.5" customHeight="1">
      <c r="A143" s="131"/>
      <c r="B143" s="132"/>
      <c r="C143" s="131"/>
      <c r="M143" s="169"/>
    </row>
    <row r="144" spans="1:13" ht="16.5" customHeight="1">
      <c r="A144" s="131"/>
      <c r="B144" s="132"/>
      <c r="C144" s="131"/>
      <c r="M144" s="169"/>
    </row>
    <row r="145" spans="1:13" ht="16.5" customHeight="1">
      <c r="A145" s="131"/>
      <c r="B145" s="132"/>
      <c r="C145" s="131"/>
      <c r="M145" s="169"/>
    </row>
    <row r="146" spans="1:13" ht="16.5" customHeight="1">
      <c r="A146" s="131"/>
      <c r="B146" s="132"/>
      <c r="C146" s="131"/>
      <c r="M146" s="169"/>
    </row>
    <row r="147" spans="1:13" ht="16.5" customHeight="1">
      <c r="A147" s="131"/>
      <c r="B147" s="132"/>
      <c r="C147" s="131"/>
      <c r="M147" s="169"/>
    </row>
    <row r="148" spans="1:13" ht="16.5" customHeight="1">
      <c r="A148" s="131"/>
      <c r="B148" s="132"/>
      <c r="C148" s="131"/>
      <c r="M148" s="169"/>
    </row>
    <row r="149" spans="1:13" ht="16.5" customHeight="1">
      <c r="A149" s="131"/>
      <c r="B149" s="132"/>
      <c r="C149" s="131"/>
      <c r="M149" s="169"/>
    </row>
    <row r="150" spans="1:13" ht="16.5" customHeight="1">
      <c r="A150" s="131"/>
      <c r="B150" s="132"/>
      <c r="C150" s="131"/>
      <c r="M150" s="169"/>
    </row>
    <row r="151" spans="1:13" ht="16.5" customHeight="1">
      <c r="A151" s="131"/>
      <c r="B151" s="132"/>
      <c r="C151" s="131"/>
      <c r="M151" s="169"/>
    </row>
    <row r="152" spans="1:13" ht="16.5" customHeight="1">
      <c r="A152" s="131"/>
      <c r="B152" s="132"/>
      <c r="C152" s="131"/>
      <c r="M152" s="169"/>
    </row>
    <row r="153" spans="1:13" ht="16.5" customHeight="1">
      <c r="A153" s="131"/>
      <c r="B153" s="132"/>
      <c r="C153" s="131"/>
      <c r="M153" s="169"/>
    </row>
    <row r="154" spans="1:13" ht="16.5" customHeight="1">
      <c r="A154" s="131"/>
      <c r="B154" s="132"/>
      <c r="C154" s="131"/>
      <c r="M154" s="169"/>
    </row>
    <row r="155" spans="1:13" ht="16.5" customHeight="1">
      <c r="A155" s="131"/>
      <c r="B155" s="132"/>
      <c r="C155" s="131"/>
      <c r="M155" s="169"/>
    </row>
    <row r="156" spans="1:13" ht="16.5" customHeight="1">
      <c r="A156" s="131"/>
      <c r="B156" s="132"/>
      <c r="C156" s="131"/>
      <c r="M156" s="169"/>
    </row>
    <row r="157" spans="1:13" ht="16.5" customHeight="1">
      <c r="A157" s="131"/>
      <c r="B157" s="132"/>
      <c r="C157" s="131"/>
      <c r="M157" s="169"/>
    </row>
    <row r="158" spans="1:13" ht="16.5" customHeight="1">
      <c r="A158" s="131"/>
      <c r="B158" s="132"/>
      <c r="C158" s="131"/>
      <c r="M158" s="169"/>
    </row>
    <row r="159" spans="1:13" ht="16.5" customHeight="1">
      <c r="A159" s="131"/>
      <c r="B159" s="132"/>
      <c r="C159" s="131"/>
      <c r="M159" s="169"/>
    </row>
    <row r="160" spans="1:13" ht="16.5" customHeight="1">
      <c r="A160" s="131"/>
      <c r="B160" s="132"/>
      <c r="C160" s="131"/>
      <c r="M160" s="169"/>
    </row>
    <row r="161" spans="1:13" ht="16.5" customHeight="1">
      <c r="A161" s="131"/>
      <c r="B161" s="132"/>
      <c r="C161" s="131"/>
      <c r="M161" s="169"/>
    </row>
    <row r="162" spans="1:13" ht="16.5" customHeight="1">
      <c r="A162" s="131"/>
      <c r="B162" s="132"/>
      <c r="C162" s="131"/>
      <c r="M162" s="169"/>
    </row>
    <row r="163" spans="1:13" ht="16.5" customHeight="1">
      <c r="A163" s="131"/>
      <c r="B163" s="132"/>
      <c r="C163" s="131"/>
      <c r="M163" s="169"/>
    </row>
    <row r="164" spans="1:13" ht="16.5" customHeight="1">
      <c r="A164" s="131"/>
      <c r="B164" s="132"/>
      <c r="C164" s="131"/>
      <c r="M164" s="169"/>
    </row>
    <row r="165" spans="1:13" ht="16.5" customHeight="1">
      <c r="A165" s="131"/>
      <c r="B165" s="132"/>
      <c r="C165" s="131"/>
      <c r="M165" s="169"/>
    </row>
    <row r="166" spans="1:13" ht="16.5" customHeight="1">
      <c r="A166" s="131"/>
      <c r="B166" s="132"/>
      <c r="C166" s="131"/>
      <c r="M166" s="169"/>
    </row>
    <row r="167" spans="1:13" ht="16.5" customHeight="1">
      <c r="A167" s="131"/>
      <c r="B167" s="132"/>
      <c r="C167" s="131"/>
      <c r="M167" s="169"/>
    </row>
    <row r="168" spans="1:13" ht="16.5" customHeight="1">
      <c r="A168" s="131"/>
      <c r="B168" s="132"/>
      <c r="C168" s="131"/>
      <c r="M168" s="169"/>
    </row>
    <row r="169" spans="1:13" ht="16.5" customHeight="1">
      <c r="A169" s="131"/>
      <c r="B169" s="132"/>
      <c r="C169" s="131"/>
      <c r="M169" s="169"/>
    </row>
    <row r="170" spans="1:13" ht="16.5" customHeight="1">
      <c r="A170" s="131"/>
      <c r="B170" s="132"/>
      <c r="C170" s="131"/>
      <c r="M170" s="169"/>
    </row>
    <row r="171" spans="1:13" ht="16.5" customHeight="1">
      <c r="A171" s="131"/>
      <c r="B171" s="132"/>
      <c r="C171" s="131"/>
      <c r="M171" s="169"/>
    </row>
    <row r="172" spans="1:13" ht="16.5" customHeight="1">
      <c r="A172" s="131"/>
      <c r="B172" s="132"/>
      <c r="C172" s="131"/>
      <c r="M172" s="169"/>
    </row>
    <row r="173" spans="1:13" ht="16.5" customHeight="1">
      <c r="A173" s="131"/>
      <c r="B173" s="132"/>
      <c r="C173" s="131"/>
      <c r="M173" s="169"/>
    </row>
    <row r="174" spans="1:13" ht="16.5" customHeight="1">
      <c r="A174" s="131"/>
      <c r="B174" s="132"/>
      <c r="C174" s="131"/>
      <c r="M174" s="169"/>
    </row>
    <row r="175" spans="1:13" ht="16.5" customHeight="1">
      <c r="A175" s="131"/>
      <c r="B175" s="132"/>
      <c r="C175" s="131"/>
      <c r="M175" s="169"/>
    </row>
    <row r="176" spans="1:13" ht="16.5" customHeight="1">
      <c r="A176" s="131"/>
      <c r="B176" s="132"/>
      <c r="C176" s="131"/>
      <c r="M176" s="169"/>
    </row>
    <row r="177" spans="1:13" ht="16.5" customHeight="1">
      <c r="A177" s="131"/>
      <c r="B177" s="132"/>
      <c r="C177" s="131"/>
      <c r="M177" s="169"/>
    </row>
    <row r="178" spans="1:13" ht="16.5" customHeight="1">
      <c r="A178" s="131"/>
      <c r="B178" s="132"/>
      <c r="C178" s="131"/>
      <c r="M178" s="169"/>
    </row>
    <row r="179" spans="1:13" ht="16.5" customHeight="1">
      <c r="A179" s="131"/>
      <c r="B179" s="132"/>
      <c r="C179" s="131"/>
      <c r="M179" s="169"/>
    </row>
    <row r="180" spans="1:13" ht="16.5" customHeight="1">
      <c r="A180" s="131"/>
      <c r="B180" s="132"/>
      <c r="C180" s="131"/>
      <c r="M180" s="169"/>
    </row>
    <row r="181" spans="1:13" ht="16.5" customHeight="1">
      <c r="A181" s="131"/>
      <c r="B181" s="132"/>
      <c r="C181" s="131"/>
      <c r="M181" s="169"/>
    </row>
    <row r="182" spans="1:13" ht="16.5" customHeight="1">
      <c r="A182" s="131"/>
      <c r="B182" s="132"/>
      <c r="C182" s="131"/>
      <c r="M182" s="169"/>
    </row>
    <row r="183" spans="1:13" ht="16.5" customHeight="1">
      <c r="A183" s="131"/>
      <c r="B183" s="132"/>
      <c r="C183" s="131"/>
      <c r="M183" s="169"/>
    </row>
    <row r="184" spans="1:13" ht="16.5" customHeight="1">
      <c r="A184" s="131"/>
      <c r="B184" s="132"/>
      <c r="C184" s="131"/>
      <c r="M184" s="169"/>
    </row>
    <row r="185" spans="1:13" ht="16.5" customHeight="1">
      <c r="A185" s="131"/>
      <c r="B185" s="132"/>
      <c r="C185" s="131"/>
      <c r="M185" s="169"/>
    </row>
    <row r="186" spans="1:13" ht="16.5" customHeight="1">
      <c r="A186" s="131"/>
      <c r="B186" s="132"/>
      <c r="C186" s="131"/>
      <c r="M186" s="169"/>
    </row>
    <row r="187" spans="1:13" ht="16.5" customHeight="1">
      <c r="A187" s="131"/>
      <c r="B187" s="132"/>
      <c r="C187" s="131"/>
      <c r="M187" s="169"/>
    </row>
    <row r="188" spans="1:13" ht="16.5" customHeight="1">
      <c r="A188" s="131"/>
      <c r="B188" s="132"/>
      <c r="C188" s="131"/>
      <c r="M188" s="169"/>
    </row>
    <row r="189" spans="1:13" ht="16.5" customHeight="1">
      <c r="A189" s="131"/>
      <c r="B189" s="132"/>
      <c r="C189" s="131"/>
      <c r="M189" s="169"/>
    </row>
    <row r="190" spans="1:13" ht="16.5" customHeight="1">
      <c r="A190" s="131"/>
      <c r="B190" s="132"/>
      <c r="C190" s="131"/>
      <c r="M190" s="169"/>
    </row>
    <row r="191" spans="1:13" ht="16.5" customHeight="1">
      <c r="A191" s="131"/>
      <c r="B191" s="132"/>
      <c r="C191" s="131"/>
      <c r="M191" s="169"/>
    </row>
    <row r="192" spans="1:13" ht="16.5" customHeight="1">
      <c r="A192" s="131"/>
      <c r="B192" s="132"/>
      <c r="C192" s="131"/>
      <c r="M192" s="169"/>
    </row>
    <row r="193" spans="1:13" ht="16.5" customHeight="1">
      <c r="A193" s="131"/>
      <c r="B193" s="132"/>
      <c r="C193" s="131"/>
      <c r="M193" s="169"/>
    </row>
    <row r="194" spans="1:13" ht="16.5" customHeight="1">
      <c r="A194" s="131"/>
      <c r="B194" s="132"/>
      <c r="C194" s="131"/>
      <c r="M194" s="169"/>
    </row>
    <row r="195" spans="1:13" ht="16.5" customHeight="1">
      <c r="A195" s="131"/>
      <c r="B195" s="132"/>
      <c r="C195" s="131"/>
      <c r="M195" s="169"/>
    </row>
    <row r="196" spans="1:13" ht="16.5" customHeight="1">
      <c r="A196" s="131"/>
      <c r="B196" s="132"/>
      <c r="C196" s="131"/>
      <c r="M196" s="169"/>
    </row>
    <row r="197" spans="1:13" ht="16.5" customHeight="1">
      <c r="A197" s="131"/>
      <c r="B197" s="132"/>
      <c r="C197" s="131"/>
      <c r="M197" s="169"/>
    </row>
    <row r="198" spans="1:13" ht="16.5" customHeight="1">
      <c r="A198" s="131"/>
      <c r="B198" s="132"/>
      <c r="C198" s="131"/>
      <c r="M198" s="169"/>
    </row>
    <row r="199" spans="1:13" ht="16.5" customHeight="1">
      <c r="A199" s="131"/>
      <c r="B199" s="132"/>
      <c r="C199" s="131"/>
      <c r="M199" s="169"/>
    </row>
    <row r="200" spans="1:13" ht="16.5" customHeight="1">
      <c r="A200" s="131"/>
      <c r="B200" s="132"/>
      <c r="C200" s="131"/>
      <c r="M200" s="169"/>
    </row>
    <row r="201" spans="1:13" ht="16.5" customHeight="1">
      <c r="A201" s="131"/>
      <c r="B201" s="132"/>
      <c r="C201" s="131"/>
      <c r="M201" s="169"/>
    </row>
    <row r="202" spans="1:13" ht="16.5" customHeight="1">
      <c r="A202" s="131"/>
      <c r="B202" s="132"/>
      <c r="C202" s="131"/>
      <c r="M202" s="169"/>
    </row>
    <row r="203" spans="1:13" ht="16.5" customHeight="1">
      <c r="A203" s="131"/>
      <c r="B203" s="132"/>
      <c r="C203" s="131"/>
      <c r="M203" s="169"/>
    </row>
    <row r="204" spans="1:13" ht="16.5" customHeight="1">
      <c r="A204" s="131"/>
      <c r="B204" s="132"/>
      <c r="C204" s="131"/>
      <c r="M204" s="169"/>
    </row>
    <row r="205" spans="1:13" ht="16.5" customHeight="1">
      <c r="A205" s="131"/>
      <c r="B205" s="132"/>
      <c r="C205" s="131"/>
      <c r="M205" s="169"/>
    </row>
    <row r="206" spans="1:13" ht="16.5" customHeight="1">
      <c r="A206" s="131"/>
      <c r="B206" s="132"/>
      <c r="C206" s="131"/>
      <c r="M206" s="169"/>
    </row>
    <row r="207" spans="1:13" ht="16.5" customHeight="1">
      <c r="A207" s="131"/>
      <c r="B207" s="132"/>
      <c r="C207" s="131"/>
      <c r="M207" s="169"/>
    </row>
    <row r="208" spans="1:13" ht="16.5" customHeight="1">
      <c r="A208" s="131"/>
      <c r="B208" s="132"/>
      <c r="C208" s="131"/>
      <c r="M208" s="169"/>
    </row>
    <row r="209" spans="1:13" ht="16.5" customHeight="1">
      <c r="A209" s="131"/>
      <c r="B209" s="132"/>
      <c r="C209" s="131"/>
      <c r="M209" s="169"/>
    </row>
    <row r="210" spans="1:13" ht="16.5" customHeight="1">
      <c r="A210" s="131"/>
      <c r="B210" s="132"/>
      <c r="C210" s="131"/>
      <c r="M210" s="169"/>
    </row>
    <row r="211" spans="1:13" ht="16.5" customHeight="1">
      <c r="A211" s="131"/>
      <c r="B211" s="132"/>
      <c r="C211" s="131"/>
      <c r="M211" s="169"/>
    </row>
    <row r="212" spans="1:13" ht="16.5" customHeight="1">
      <c r="A212" s="131"/>
      <c r="B212" s="132"/>
      <c r="C212" s="131"/>
      <c r="M212" s="169"/>
    </row>
    <row r="213" spans="1:13" ht="16.5" customHeight="1">
      <c r="A213" s="131"/>
      <c r="B213" s="132"/>
      <c r="C213" s="131"/>
      <c r="M213" s="169"/>
    </row>
    <row r="214" spans="1:13" ht="16.5" customHeight="1">
      <c r="A214" s="131"/>
      <c r="B214" s="132"/>
      <c r="C214" s="131"/>
      <c r="M214" s="169"/>
    </row>
    <row r="215" spans="1:13" ht="16.5" customHeight="1">
      <c r="A215" s="131"/>
      <c r="B215" s="132"/>
      <c r="C215" s="131"/>
      <c r="M215" s="169"/>
    </row>
    <row r="216" spans="1:13" ht="16.5" customHeight="1">
      <c r="A216" s="131"/>
      <c r="B216" s="132"/>
      <c r="C216" s="131"/>
      <c r="M216" s="169"/>
    </row>
    <row r="217" spans="1:13" ht="16.5" customHeight="1">
      <c r="A217" s="131"/>
      <c r="B217" s="132"/>
      <c r="C217" s="131"/>
      <c r="M217" s="169"/>
    </row>
    <row r="218" spans="1:13" ht="16.5" customHeight="1">
      <c r="A218" s="131"/>
      <c r="B218" s="132"/>
      <c r="C218" s="131"/>
      <c r="M218" s="169"/>
    </row>
    <row r="219" spans="1:13" ht="16.5" customHeight="1">
      <c r="A219" s="131"/>
      <c r="B219" s="132"/>
      <c r="C219" s="131"/>
      <c r="M219" s="169"/>
    </row>
    <row r="220" spans="1:13" ht="16.5" customHeight="1">
      <c r="A220" s="131"/>
      <c r="B220" s="132"/>
      <c r="C220" s="131"/>
      <c r="M220" s="169"/>
    </row>
    <row r="221" spans="1:13" ht="16.5" customHeight="1">
      <c r="A221" s="131"/>
      <c r="B221" s="132"/>
      <c r="C221" s="131"/>
      <c r="M221" s="169"/>
    </row>
    <row r="222" spans="1:13" ht="16.5" customHeight="1">
      <c r="A222" s="131"/>
      <c r="B222" s="132"/>
      <c r="C222" s="131"/>
      <c r="M222" s="169"/>
    </row>
    <row r="223" spans="1:13" ht="16.5" customHeight="1">
      <c r="A223" s="131"/>
      <c r="B223" s="132"/>
      <c r="C223" s="131"/>
      <c r="M223" s="169"/>
    </row>
    <row r="224" spans="1:13" ht="16.5" customHeight="1">
      <c r="A224" s="131"/>
      <c r="B224" s="132"/>
      <c r="C224" s="131"/>
      <c r="M224" s="169"/>
    </row>
    <row r="225" spans="1:13" ht="16.5" customHeight="1">
      <c r="A225" s="131"/>
      <c r="B225" s="132"/>
      <c r="C225" s="131"/>
      <c r="M225" s="169"/>
    </row>
    <row r="226" spans="1:13" ht="16.5" customHeight="1">
      <c r="A226" s="131"/>
      <c r="B226" s="132"/>
      <c r="C226" s="131"/>
      <c r="M226" s="169"/>
    </row>
    <row r="227" spans="1:13" ht="16.5" customHeight="1">
      <c r="A227" s="131"/>
      <c r="B227" s="132"/>
      <c r="C227" s="131"/>
      <c r="M227" s="169"/>
    </row>
    <row r="228" spans="1:13" ht="16.5" customHeight="1">
      <c r="A228" s="131"/>
      <c r="B228" s="132"/>
      <c r="C228" s="131"/>
      <c r="M228" s="169"/>
    </row>
    <row r="229" spans="1:13" ht="16.5" customHeight="1">
      <c r="A229" s="131"/>
      <c r="B229" s="132"/>
      <c r="C229" s="131"/>
      <c r="M229" s="169"/>
    </row>
    <row r="230" spans="1:13" ht="16.5" customHeight="1">
      <c r="A230" s="131"/>
      <c r="B230" s="132"/>
      <c r="C230" s="131"/>
      <c r="M230" s="169"/>
    </row>
    <row r="231" spans="1:13" ht="16.5" customHeight="1">
      <c r="A231" s="131"/>
      <c r="B231" s="132"/>
      <c r="C231" s="131"/>
      <c r="M231" s="169"/>
    </row>
    <row r="232" spans="1:13" ht="16.5" customHeight="1">
      <c r="A232" s="131"/>
      <c r="B232" s="132"/>
      <c r="C232" s="131"/>
      <c r="M232" s="169"/>
    </row>
    <row r="233" spans="1:13" ht="16.5" customHeight="1">
      <c r="A233" s="131"/>
      <c r="B233" s="132"/>
      <c r="C233" s="131"/>
      <c r="M233" s="169"/>
    </row>
    <row r="234" spans="1:13" ht="16.5" customHeight="1">
      <c r="A234" s="131"/>
      <c r="B234" s="132"/>
      <c r="C234" s="131"/>
      <c r="M234" s="169"/>
    </row>
    <row r="235" spans="1:13" ht="16.5" customHeight="1">
      <c r="A235" s="131"/>
      <c r="B235" s="132"/>
      <c r="C235" s="131"/>
      <c r="M235" s="169"/>
    </row>
    <row r="236" spans="1:13" ht="16.5" customHeight="1">
      <c r="A236" s="131"/>
      <c r="B236" s="132"/>
      <c r="C236" s="131"/>
      <c r="M236" s="169"/>
    </row>
    <row r="237" spans="1:13" ht="16.5" customHeight="1">
      <c r="A237" s="131"/>
      <c r="B237" s="132"/>
      <c r="C237" s="131"/>
      <c r="M237" s="169"/>
    </row>
    <row r="238" spans="1:13" ht="16.5" customHeight="1">
      <c r="A238" s="131"/>
      <c r="B238" s="132"/>
      <c r="C238" s="131"/>
      <c r="M238" s="169"/>
    </row>
    <row r="239" spans="1:13" ht="16.5" customHeight="1">
      <c r="A239" s="131"/>
      <c r="B239" s="132"/>
      <c r="C239" s="131"/>
      <c r="M239" s="169"/>
    </row>
    <row r="240" spans="1:13" ht="16.5" customHeight="1">
      <c r="A240" s="131"/>
      <c r="B240" s="132"/>
      <c r="C240" s="131"/>
      <c r="M240" s="169"/>
    </row>
    <row r="241" spans="1:13" ht="16.5" customHeight="1">
      <c r="A241" s="131"/>
      <c r="B241" s="132"/>
      <c r="C241" s="131"/>
      <c r="M241" s="169"/>
    </row>
    <row r="242" spans="1:13" ht="16.5" customHeight="1">
      <c r="A242" s="131"/>
      <c r="B242" s="132"/>
      <c r="C242" s="131"/>
      <c r="M242" s="169"/>
    </row>
    <row r="243" spans="1:13" ht="16.5" customHeight="1">
      <c r="A243" s="131"/>
      <c r="B243" s="132"/>
      <c r="C243" s="131"/>
      <c r="M243" s="169"/>
    </row>
    <row r="244" spans="1:13" ht="16.5" customHeight="1">
      <c r="A244" s="131"/>
      <c r="B244" s="132"/>
      <c r="C244" s="131"/>
      <c r="M244" s="169"/>
    </row>
    <row r="245" spans="1:13" ht="16.5" customHeight="1">
      <c r="A245" s="131"/>
      <c r="B245" s="132"/>
      <c r="C245" s="131"/>
      <c r="M245" s="169"/>
    </row>
    <row r="246" spans="1:13" ht="16.5" customHeight="1">
      <c r="A246" s="131"/>
      <c r="B246" s="132"/>
      <c r="C246" s="131"/>
      <c r="M246" s="169"/>
    </row>
    <row r="247" spans="1:13" ht="16.5" customHeight="1">
      <c r="A247" s="131"/>
      <c r="B247" s="132"/>
      <c r="C247" s="131"/>
      <c r="M247" s="169"/>
    </row>
    <row r="248" spans="1:13" ht="16.5" customHeight="1">
      <c r="A248" s="131"/>
      <c r="B248" s="132"/>
      <c r="C248" s="131"/>
      <c r="M248" s="169"/>
    </row>
    <row r="249" spans="1:13" ht="16.5" customHeight="1">
      <c r="A249" s="131"/>
      <c r="B249" s="132"/>
      <c r="C249" s="131"/>
      <c r="M249" s="169"/>
    </row>
    <row r="250" spans="1:13" ht="16.5" customHeight="1">
      <c r="A250" s="131"/>
      <c r="B250" s="132"/>
      <c r="C250" s="131"/>
      <c r="M250" s="169"/>
    </row>
    <row r="251" spans="1:13" ht="16.5" customHeight="1">
      <c r="A251" s="131"/>
      <c r="B251" s="132"/>
      <c r="C251" s="131"/>
      <c r="M251" s="169"/>
    </row>
    <row r="252" spans="1:13" ht="16.5" customHeight="1">
      <c r="A252" s="131"/>
      <c r="B252" s="132"/>
      <c r="C252" s="131"/>
      <c r="M252" s="169"/>
    </row>
    <row r="253" spans="1:13" ht="16.5" customHeight="1">
      <c r="A253" s="131"/>
      <c r="B253" s="132"/>
      <c r="C253" s="131"/>
      <c r="M253" s="169"/>
    </row>
    <row r="254" spans="1:13" ht="16.5" customHeight="1">
      <c r="A254" s="131"/>
      <c r="B254" s="132"/>
      <c r="C254" s="131"/>
      <c r="M254" s="169"/>
    </row>
    <row r="255" spans="1:13" ht="16.5" customHeight="1">
      <c r="A255" s="131"/>
      <c r="B255" s="132"/>
      <c r="C255" s="131"/>
      <c r="M255" s="169"/>
    </row>
    <row r="256" spans="1:13" ht="16.5" customHeight="1">
      <c r="A256" s="131"/>
      <c r="B256" s="132"/>
      <c r="C256" s="131"/>
      <c r="M256" s="169"/>
    </row>
    <row r="257" spans="1:13" ht="16.5" customHeight="1">
      <c r="A257" s="131"/>
      <c r="B257" s="132"/>
      <c r="C257" s="131"/>
      <c r="M257" s="169"/>
    </row>
    <row r="258" spans="1:13" ht="16.5" customHeight="1">
      <c r="A258" s="131"/>
      <c r="B258" s="132"/>
      <c r="C258" s="131"/>
      <c r="M258" s="169"/>
    </row>
    <row r="259" spans="1:13" ht="16.5" customHeight="1">
      <c r="A259" s="131"/>
      <c r="B259" s="132"/>
      <c r="C259" s="131"/>
      <c r="M259" s="169"/>
    </row>
    <row r="260" spans="1:13" ht="16.5" customHeight="1">
      <c r="A260" s="131"/>
      <c r="B260" s="132"/>
      <c r="C260" s="131"/>
      <c r="M260" s="169"/>
    </row>
    <row r="261" spans="1:13" ht="16.5" customHeight="1">
      <c r="A261" s="131"/>
      <c r="B261" s="132"/>
      <c r="C261" s="131"/>
      <c r="M261" s="169"/>
    </row>
    <row r="262" spans="1:13" ht="16.5" customHeight="1">
      <c r="A262" s="131"/>
      <c r="B262" s="132"/>
      <c r="C262" s="131"/>
      <c r="M262" s="169"/>
    </row>
    <row r="263" spans="1:13" ht="16.5" customHeight="1">
      <c r="A263" s="131"/>
      <c r="B263" s="132"/>
      <c r="C263" s="131"/>
      <c r="M263" s="169"/>
    </row>
    <row r="264" spans="1:13" ht="16.5" customHeight="1">
      <c r="A264" s="131"/>
      <c r="B264" s="132"/>
      <c r="C264" s="131"/>
      <c r="M264" s="169"/>
    </row>
    <row r="265" spans="1:13" ht="16.5" customHeight="1">
      <c r="A265" s="131"/>
      <c r="B265" s="132"/>
      <c r="C265" s="131"/>
      <c r="M265" s="169"/>
    </row>
    <row r="266" spans="1:13" ht="16.5" customHeight="1">
      <c r="A266" s="131"/>
      <c r="B266" s="132"/>
      <c r="C266" s="131"/>
      <c r="M266" s="169"/>
    </row>
    <row r="267" spans="1:13" ht="16.5" customHeight="1">
      <c r="A267" s="131"/>
      <c r="B267" s="132"/>
      <c r="C267" s="131"/>
      <c r="M267" s="169"/>
    </row>
    <row r="268" spans="1:13" ht="16.5" customHeight="1">
      <c r="A268" s="131"/>
      <c r="B268" s="132"/>
      <c r="C268" s="131"/>
      <c r="M268" s="169"/>
    </row>
    <row r="269" spans="1:13" ht="16.5" customHeight="1">
      <c r="A269" s="131"/>
      <c r="B269" s="132"/>
      <c r="C269" s="131"/>
      <c r="M269" s="169"/>
    </row>
    <row r="270" spans="1:13" ht="16.5" customHeight="1">
      <c r="A270" s="131"/>
      <c r="B270" s="132"/>
      <c r="C270" s="131"/>
      <c r="M270" s="169"/>
    </row>
    <row r="271" spans="1:13" ht="16.5" customHeight="1">
      <c r="A271" s="131"/>
      <c r="B271" s="132"/>
      <c r="C271" s="131"/>
      <c r="M271" s="169"/>
    </row>
    <row r="272" spans="1:13" ht="16.5" customHeight="1">
      <c r="A272" s="131"/>
      <c r="B272" s="132"/>
      <c r="C272" s="131"/>
      <c r="M272" s="169"/>
    </row>
    <row r="273" spans="1:13" ht="16.5" customHeight="1">
      <c r="A273" s="131"/>
      <c r="B273" s="132"/>
      <c r="C273" s="131"/>
      <c r="M273" s="169"/>
    </row>
    <row r="274" spans="1:13" ht="16.5" customHeight="1">
      <c r="A274" s="131"/>
      <c r="B274" s="132"/>
      <c r="C274" s="131"/>
      <c r="M274" s="169"/>
    </row>
    <row r="275" spans="1:13" ht="16.5" customHeight="1">
      <c r="A275" s="131"/>
      <c r="B275" s="132"/>
      <c r="C275" s="131"/>
      <c r="M275" s="169"/>
    </row>
    <row r="276" spans="1:13" ht="16.5" customHeight="1">
      <c r="A276" s="131"/>
      <c r="B276" s="132"/>
      <c r="C276" s="131"/>
      <c r="M276" s="169"/>
    </row>
    <row r="277" spans="1:13" ht="16.5" customHeight="1">
      <c r="A277" s="131"/>
      <c r="B277" s="132"/>
      <c r="C277" s="131"/>
      <c r="M277" s="169"/>
    </row>
    <row r="278" spans="1:13" ht="16.5" customHeight="1">
      <c r="A278" s="131"/>
      <c r="B278" s="132"/>
      <c r="C278" s="131"/>
      <c r="M278" s="169"/>
    </row>
    <row r="279" spans="1:13" ht="16.5" customHeight="1">
      <c r="A279" s="131"/>
      <c r="B279" s="132"/>
      <c r="C279" s="131"/>
      <c r="M279" s="169"/>
    </row>
    <row r="280" spans="1:13" ht="16.5" customHeight="1">
      <c r="A280" s="131"/>
      <c r="B280" s="132"/>
      <c r="C280" s="131"/>
      <c r="M280" s="169"/>
    </row>
    <row r="281" spans="1:13" ht="16.5" customHeight="1">
      <c r="A281" s="131"/>
      <c r="B281" s="132"/>
      <c r="C281" s="131"/>
      <c r="M281" s="169"/>
    </row>
    <row r="282" spans="1:13" ht="16.5" customHeight="1">
      <c r="A282" s="131"/>
      <c r="B282" s="132"/>
      <c r="C282" s="131"/>
      <c r="M282" s="169"/>
    </row>
    <row r="283" spans="1:13" ht="16.5" customHeight="1">
      <c r="A283" s="131"/>
      <c r="B283" s="132"/>
      <c r="C283" s="131"/>
      <c r="M283" s="169"/>
    </row>
    <row r="284" spans="1:13" ht="16.5" customHeight="1">
      <c r="A284" s="131"/>
      <c r="B284" s="132"/>
      <c r="C284" s="131"/>
      <c r="M284" s="169"/>
    </row>
    <row r="285" spans="1:13" ht="16.5" customHeight="1">
      <c r="A285" s="131"/>
      <c r="B285" s="132"/>
      <c r="C285" s="131"/>
      <c r="M285" s="169"/>
    </row>
    <row r="286" spans="1:13" ht="16.5" customHeight="1">
      <c r="A286" s="131"/>
      <c r="B286" s="132"/>
      <c r="C286" s="131"/>
      <c r="M286" s="169"/>
    </row>
    <row r="287" spans="1:13" ht="16.5" customHeight="1">
      <c r="A287" s="131"/>
      <c r="B287" s="132"/>
      <c r="C287" s="131"/>
      <c r="M287" s="169"/>
    </row>
    <row r="288" spans="1:13" ht="16.5" customHeight="1">
      <c r="A288" s="131"/>
      <c r="B288" s="132"/>
      <c r="C288" s="131"/>
      <c r="M288" s="169"/>
    </row>
    <row r="289" spans="1:13" ht="16.5" customHeight="1">
      <c r="A289" s="131"/>
      <c r="B289" s="132"/>
      <c r="C289" s="131"/>
      <c r="M289" s="169"/>
    </row>
    <row r="290" spans="1:13" ht="16.5" customHeight="1">
      <c r="A290" s="131"/>
      <c r="B290" s="132"/>
      <c r="C290" s="131"/>
      <c r="M290" s="169"/>
    </row>
    <row r="291" spans="1:13" ht="16.5" customHeight="1">
      <c r="A291" s="131"/>
      <c r="B291" s="132"/>
      <c r="C291" s="131"/>
      <c r="M291" s="169"/>
    </row>
    <row r="292" spans="1:13" ht="16.5" customHeight="1">
      <c r="A292" s="131"/>
      <c r="B292" s="132"/>
      <c r="C292" s="131"/>
      <c r="M292" s="169"/>
    </row>
    <row r="293" spans="1:13" ht="16.5" customHeight="1">
      <c r="A293" s="131"/>
      <c r="B293" s="132"/>
      <c r="C293" s="131"/>
      <c r="M293" s="169"/>
    </row>
    <row r="294" spans="1:13" ht="16.5" customHeight="1">
      <c r="A294" s="131"/>
      <c r="B294" s="132"/>
      <c r="C294" s="131"/>
      <c r="M294" s="169"/>
    </row>
    <row r="295" spans="1:13" ht="16.5" customHeight="1">
      <c r="A295" s="131"/>
      <c r="B295" s="132"/>
      <c r="C295" s="131"/>
      <c r="M295" s="169"/>
    </row>
    <row r="296" spans="1:13" ht="16.5" customHeight="1">
      <c r="A296" s="131"/>
      <c r="B296" s="132"/>
      <c r="C296" s="131"/>
      <c r="M296" s="169"/>
    </row>
    <row r="297" spans="1:13" ht="16.5" customHeight="1">
      <c r="A297" s="131"/>
      <c r="B297" s="132"/>
      <c r="C297" s="131"/>
      <c r="M297" s="169"/>
    </row>
    <row r="298" spans="1:13" ht="16.5" customHeight="1">
      <c r="A298" s="131"/>
      <c r="B298" s="132"/>
      <c r="C298" s="131"/>
      <c r="M298" s="169"/>
    </row>
    <row r="299" spans="1:13" ht="16.5" customHeight="1">
      <c r="A299" s="131"/>
      <c r="B299" s="132"/>
      <c r="C299" s="131"/>
      <c r="M299" s="169"/>
    </row>
    <row r="300" spans="1:13" ht="16.5" customHeight="1">
      <c r="A300" s="131"/>
      <c r="B300" s="132"/>
      <c r="C300" s="131"/>
      <c r="M300" s="169"/>
    </row>
    <row r="301" spans="1:13" ht="16.5" customHeight="1">
      <c r="A301" s="131"/>
      <c r="B301" s="132"/>
      <c r="C301" s="131"/>
      <c r="M301" s="169"/>
    </row>
    <row r="302" spans="1:13" ht="16.5" customHeight="1">
      <c r="A302" s="131"/>
      <c r="B302" s="132"/>
      <c r="C302" s="131"/>
      <c r="M302" s="169"/>
    </row>
    <row r="303" spans="1:13" ht="16.5" customHeight="1">
      <c r="A303" s="131"/>
      <c r="B303" s="132"/>
      <c r="C303" s="131"/>
      <c r="M303" s="169"/>
    </row>
    <row r="304" spans="1:13" ht="16.5" customHeight="1">
      <c r="A304" s="131"/>
      <c r="B304" s="132"/>
      <c r="C304" s="131"/>
      <c r="M304" s="169"/>
    </row>
    <row r="305" spans="1:13" ht="16.5" customHeight="1">
      <c r="A305" s="131"/>
      <c r="B305" s="132"/>
      <c r="C305" s="131"/>
      <c r="M305" s="169"/>
    </row>
    <row r="306" spans="1:13" ht="16.5" customHeight="1">
      <c r="A306" s="131"/>
      <c r="B306" s="132"/>
      <c r="C306" s="131"/>
      <c r="M306" s="169"/>
    </row>
    <row r="307" spans="1:13" ht="16.5" customHeight="1">
      <c r="A307" s="131"/>
      <c r="B307" s="132"/>
      <c r="C307" s="131"/>
      <c r="M307" s="169"/>
    </row>
    <row r="308" spans="1:13" ht="16.5" customHeight="1">
      <c r="A308" s="131"/>
      <c r="B308" s="132"/>
      <c r="C308" s="131"/>
      <c r="M308" s="169"/>
    </row>
    <row r="309" spans="1:13" ht="16.5" customHeight="1">
      <c r="A309" s="131"/>
      <c r="B309" s="132"/>
      <c r="C309" s="131"/>
      <c r="M309" s="169"/>
    </row>
    <row r="310" spans="1:13" ht="16.5" customHeight="1">
      <c r="A310" s="131"/>
      <c r="B310" s="132"/>
      <c r="C310" s="131"/>
      <c r="M310" s="169"/>
    </row>
    <row r="311" spans="1:13" ht="16.5" customHeight="1">
      <c r="A311" s="131"/>
      <c r="B311" s="132"/>
      <c r="C311" s="131"/>
      <c r="M311" s="169"/>
    </row>
    <row r="312" spans="1:13" ht="16.5" customHeight="1">
      <c r="A312" s="131"/>
      <c r="B312" s="132"/>
      <c r="C312" s="131"/>
      <c r="M312" s="169"/>
    </row>
    <row r="313" spans="1:13" ht="16.5" customHeight="1">
      <c r="A313" s="131"/>
      <c r="B313" s="132"/>
      <c r="C313" s="131"/>
      <c r="M313" s="169"/>
    </row>
    <row r="314" spans="1:13" ht="16.5" customHeight="1">
      <c r="A314" s="131"/>
      <c r="B314" s="132"/>
      <c r="C314" s="131"/>
      <c r="M314" s="169"/>
    </row>
    <row r="315" spans="1:13" ht="16.5" customHeight="1">
      <c r="A315" s="131"/>
      <c r="B315" s="132"/>
      <c r="C315" s="131"/>
      <c r="M315" s="169"/>
    </row>
    <row r="316" spans="1:13" ht="16.5" customHeight="1">
      <c r="A316" s="131"/>
      <c r="B316" s="132"/>
      <c r="C316" s="131"/>
      <c r="M316" s="169"/>
    </row>
    <row r="317" spans="1:13" ht="16.5" customHeight="1">
      <c r="A317" s="131"/>
      <c r="B317" s="132"/>
      <c r="C317" s="131"/>
      <c r="M317" s="169"/>
    </row>
    <row r="318" spans="1:13" ht="16.5" customHeight="1">
      <c r="A318" s="131"/>
      <c r="B318" s="132"/>
      <c r="C318" s="131"/>
      <c r="M318" s="169"/>
    </row>
    <row r="319" spans="1:13" ht="16.5" customHeight="1">
      <c r="A319" s="131"/>
      <c r="B319" s="132"/>
      <c r="C319" s="131"/>
      <c r="M319" s="169"/>
    </row>
    <row r="320" spans="1:13" ht="16.5" customHeight="1">
      <c r="A320" s="131"/>
      <c r="B320" s="132"/>
      <c r="C320" s="131"/>
      <c r="M320" s="169"/>
    </row>
    <row r="321" spans="1:13" ht="16.5" customHeight="1">
      <c r="A321" s="131"/>
      <c r="B321" s="132"/>
      <c r="C321" s="131"/>
      <c r="M321" s="169"/>
    </row>
    <row r="322" spans="1:13" ht="16.5" customHeight="1">
      <c r="A322" s="131"/>
      <c r="B322" s="132"/>
      <c r="C322" s="131"/>
      <c r="M322" s="169"/>
    </row>
    <row r="323" spans="1:13" ht="16.5" customHeight="1">
      <c r="A323" s="131"/>
      <c r="B323" s="132"/>
      <c r="C323" s="131"/>
      <c r="M323" s="169"/>
    </row>
    <row r="324" spans="1:13" ht="16.5" customHeight="1">
      <c r="A324" s="131"/>
      <c r="B324" s="132"/>
      <c r="C324" s="131"/>
      <c r="M324" s="169"/>
    </row>
    <row r="325" spans="1:13" ht="16.5" customHeight="1">
      <c r="A325" s="131"/>
      <c r="B325" s="132"/>
      <c r="C325" s="131"/>
      <c r="M325" s="169"/>
    </row>
    <row r="326" spans="1:13" ht="16.5" customHeight="1">
      <c r="A326" s="131"/>
      <c r="B326" s="132"/>
      <c r="C326" s="131"/>
      <c r="M326" s="169"/>
    </row>
    <row r="327" spans="1:13" ht="16.5" customHeight="1">
      <c r="A327" s="131"/>
      <c r="B327" s="132"/>
      <c r="C327" s="131"/>
      <c r="M327" s="169"/>
    </row>
    <row r="328" spans="1:13" ht="16.5" customHeight="1">
      <c r="A328" s="131"/>
      <c r="B328" s="132"/>
      <c r="C328" s="131"/>
      <c r="M328" s="169"/>
    </row>
    <row r="329" spans="1:13" ht="16.5" customHeight="1">
      <c r="A329" s="131"/>
      <c r="B329" s="132"/>
      <c r="C329" s="131"/>
      <c r="M329" s="169"/>
    </row>
    <row r="330" spans="1:13" ht="16.5" customHeight="1">
      <c r="A330" s="131"/>
      <c r="B330" s="132"/>
      <c r="C330" s="131"/>
      <c r="M330" s="169"/>
    </row>
    <row r="331" spans="1:13" ht="16.5" customHeight="1">
      <c r="A331" s="131"/>
      <c r="B331" s="132"/>
      <c r="C331" s="131"/>
      <c r="M331" s="169"/>
    </row>
    <row r="332" spans="1:13" ht="16.5" customHeight="1">
      <c r="A332" s="131"/>
      <c r="B332" s="132"/>
      <c r="C332" s="131"/>
      <c r="M332" s="169"/>
    </row>
    <row r="333" spans="1:13" ht="16.5" customHeight="1">
      <c r="A333" s="131"/>
      <c r="B333" s="132"/>
      <c r="C333" s="131"/>
      <c r="M333" s="169"/>
    </row>
    <row r="334" spans="1:13" ht="16.5" customHeight="1">
      <c r="A334" s="131"/>
      <c r="B334" s="132"/>
      <c r="C334" s="131"/>
      <c r="M334" s="169"/>
    </row>
    <row r="335" spans="1:13" ht="16.5" customHeight="1">
      <c r="A335" s="131"/>
      <c r="B335" s="132"/>
      <c r="C335" s="131"/>
      <c r="M335" s="169"/>
    </row>
    <row r="336" spans="1:13" ht="16.5" customHeight="1">
      <c r="A336" s="131"/>
      <c r="B336" s="132"/>
      <c r="C336" s="131"/>
      <c r="M336" s="169"/>
    </row>
    <row r="337" spans="1:13" ht="16.5" customHeight="1">
      <c r="A337" s="131"/>
      <c r="B337" s="132"/>
      <c r="C337" s="131"/>
      <c r="M337" s="169"/>
    </row>
    <row r="338" spans="1:13" ht="16.5" customHeight="1">
      <c r="A338" s="131"/>
      <c r="B338" s="132"/>
      <c r="C338" s="131"/>
      <c r="M338" s="169"/>
    </row>
    <row r="339" spans="1:13" ht="16.5" customHeight="1">
      <c r="A339" s="131"/>
      <c r="B339" s="132"/>
      <c r="C339" s="131"/>
      <c r="M339" s="169"/>
    </row>
    <row r="340" spans="1:13" ht="16.5" customHeight="1">
      <c r="A340" s="131"/>
      <c r="B340" s="132"/>
      <c r="C340" s="131"/>
      <c r="M340" s="169"/>
    </row>
    <row r="341" spans="1:13" ht="16.5" customHeight="1">
      <c r="A341" s="131"/>
      <c r="B341" s="132"/>
      <c r="C341" s="131"/>
      <c r="M341" s="169"/>
    </row>
    <row r="342" spans="1:13" ht="16.5" customHeight="1">
      <c r="A342" s="131"/>
      <c r="B342" s="132"/>
      <c r="C342" s="131"/>
      <c r="M342" s="169"/>
    </row>
    <row r="343" spans="1:13" ht="16.5" customHeight="1">
      <c r="A343" s="131"/>
      <c r="B343" s="132"/>
      <c r="C343" s="131"/>
      <c r="M343" s="169"/>
    </row>
    <row r="344" spans="1:13" ht="16.5" customHeight="1">
      <c r="A344" s="131"/>
      <c r="B344" s="132"/>
      <c r="C344" s="131"/>
      <c r="M344" s="169"/>
    </row>
    <row r="345" spans="1:13" ht="16.5" customHeight="1">
      <c r="A345" s="131"/>
      <c r="B345" s="132"/>
      <c r="C345" s="131"/>
      <c r="M345" s="169"/>
    </row>
    <row r="346" spans="1:13" ht="16.5" customHeight="1">
      <c r="A346" s="131"/>
      <c r="B346" s="132"/>
      <c r="C346" s="131"/>
      <c r="M346" s="169"/>
    </row>
    <row r="347" spans="1:13" ht="16.5" customHeight="1">
      <c r="A347" s="131"/>
      <c r="B347" s="132"/>
      <c r="C347" s="131"/>
      <c r="M347" s="169"/>
    </row>
    <row r="348" spans="1:13" ht="16.5" customHeight="1">
      <c r="A348" s="131"/>
      <c r="B348" s="132"/>
      <c r="C348" s="131"/>
      <c r="M348" s="169"/>
    </row>
    <row r="349" spans="1:13" ht="16.5" customHeight="1">
      <c r="A349" s="131"/>
      <c r="B349" s="132"/>
      <c r="C349" s="131"/>
      <c r="M349" s="169"/>
    </row>
    <row r="350" spans="1:13" ht="16.5" customHeight="1">
      <c r="A350" s="131"/>
      <c r="B350" s="132"/>
      <c r="C350" s="131"/>
      <c r="M350" s="169"/>
    </row>
    <row r="351" spans="1:13" ht="16.5" customHeight="1">
      <c r="A351" s="131"/>
      <c r="B351" s="132"/>
      <c r="C351" s="131"/>
      <c r="M351" s="169"/>
    </row>
    <row r="352" spans="1:13" ht="16.5" customHeight="1">
      <c r="A352" s="131"/>
      <c r="B352" s="132"/>
      <c r="C352" s="131"/>
      <c r="M352" s="169"/>
    </row>
    <row r="353" spans="1:13" ht="16.5" customHeight="1">
      <c r="A353" s="131"/>
      <c r="B353" s="132"/>
      <c r="C353" s="131"/>
      <c r="M353" s="169"/>
    </row>
    <row r="354" spans="1:13" ht="16.5" customHeight="1">
      <c r="A354" s="131"/>
      <c r="B354" s="132"/>
      <c r="C354" s="131"/>
      <c r="M354" s="169"/>
    </row>
    <row r="355" spans="1:13" ht="16.5" customHeight="1">
      <c r="A355" s="131"/>
      <c r="B355" s="132"/>
      <c r="C355" s="131"/>
      <c r="M355" s="169"/>
    </row>
    <row r="356" spans="1:13" ht="16.5" customHeight="1">
      <c r="A356" s="131"/>
      <c r="B356" s="132"/>
      <c r="C356" s="131"/>
      <c r="M356" s="169"/>
    </row>
    <row r="357" spans="1:13" ht="16.5" customHeight="1">
      <c r="A357" s="131"/>
      <c r="B357" s="132"/>
      <c r="C357" s="131"/>
      <c r="M357" s="169"/>
    </row>
    <row r="358" spans="1:13" ht="16.5" customHeight="1">
      <c r="A358" s="131"/>
      <c r="B358" s="132"/>
      <c r="C358" s="131"/>
      <c r="M358" s="169"/>
    </row>
    <row r="359" spans="1:13" ht="16.5" customHeight="1">
      <c r="A359" s="131"/>
      <c r="B359" s="132"/>
      <c r="C359" s="131"/>
      <c r="M359" s="169"/>
    </row>
    <row r="360" spans="1:13" ht="16.5" customHeight="1">
      <c r="A360" s="131"/>
      <c r="B360" s="132"/>
      <c r="C360" s="131"/>
      <c r="M360" s="169"/>
    </row>
    <row r="361" spans="1:13" ht="16.5" customHeight="1">
      <c r="A361" s="131"/>
      <c r="B361" s="132"/>
      <c r="C361" s="131"/>
      <c r="M361" s="169"/>
    </row>
    <row r="362" spans="1:13" ht="16.5" customHeight="1">
      <c r="A362" s="131"/>
      <c r="B362" s="132"/>
      <c r="C362" s="131"/>
      <c r="M362" s="169"/>
    </row>
    <row r="363" spans="1:13" ht="16.5" customHeight="1">
      <c r="A363" s="131"/>
      <c r="B363" s="132"/>
      <c r="C363" s="131"/>
      <c r="M363" s="169"/>
    </row>
    <row r="364" spans="1:13" ht="16.5" customHeight="1">
      <c r="A364" s="131"/>
      <c r="B364" s="132"/>
      <c r="C364" s="131"/>
      <c r="M364" s="169"/>
    </row>
    <row r="365" spans="1:13" ht="16.5" customHeight="1">
      <c r="A365" s="131"/>
      <c r="B365" s="132"/>
      <c r="C365" s="131"/>
      <c r="M365" s="169"/>
    </row>
    <row r="366" spans="1:13" ht="16.5" customHeight="1">
      <c r="A366" s="131"/>
      <c r="B366" s="132"/>
      <c r="C366" s="131"/>
      <c r="M366" s="169"/>
    </row>
    <row r="367" spans="1:13" ht="16.5" customHeight="1">
      <c r="A367" s="131"/>
      <c r="B367" s="132"/>
      <c r="C367" s="131"/>
      <c r="M367" s="169"/>
    </row>
    <row r="368" spans="1:13" ht="16.5" customHeight="1">
      <c r="A368" s="131"/>
      <c r="B368" s="132"/>
      <c r="C368" s="131"/>
      <c r="M368" s="169"/>
    </row>
    <row r="369" spans="1:13" ht="16.5" customHeight="1">
      <c r="A369" s="131"/>
      <c r="B369" s="132"/>
      <c r="C369" s="131"/>
      <c r="M369" s="169"/>
    </row>
    <row r="370" spans="1:13" ht="16.5" customHeight="1">
      <c r="A370" s="131"/>
      <c r="B370" s="132"/>
      <c r="C370" s="131"/>
      <c r="M370" s="169"/>
    </row>
    <row r="371" spans="1:13" ht="16.5" customHeight="1">
      <c r="A371" s="131"/>
      <c r="B371" s="132"/>
      <c r="C371" s="131"/>
      <c r="M371" s="169"/>
    </row>
    <row r="372" spans="1:13" ht="16.5" customHeight="1">
      <c r="A372" s="131"/>
      <c r="B372" s="132"/>
      <c r="C372" s="131"/>
      <c r="M372" s="169"/>
    </row>
    <row r="373" spans="1:13" ht="16.5" customHeight="1">
      <c r="A373" s="131"/>
      <c r="B373" s="132"/>
      <c r="C373" s="131"/>
      <c r="M373" s="169"/>
    </row>
    <row r="374" spans="1:13" ht="16.5" customHeight="1">
      <c r="A374" s="131"/>
      <c r="B374" s="132"/>
      <c r="C374" s="131"/>
      <c r="M374" s="169"/>
    </row>
    <row r="375" spans="1:13" ht="16.5" customHeight="1">
      <c r="A375" s="131"/>
      <c r="B375" s="132"/>
      <c r="C375" s="131"/>
      <c r="M375" s="169"/>
    </row>
    <row r="376" spans="1:13" ht="16.5" customHeight="1">
      <c r="A376" s="131"/>
      <c r="B376" s="132"/>
      <c r="C376" s="131"/>
      <c r="M376" s="169"/>
    </row>
    <row r="377" spans="1:13" ht="16.5" customHeight="1">
      <c r="A377" s="131"/>
      <c r="B377" s="132"/>
      <c r="C377" s="131"/>
      <c r="M377" s="169"/>
    </row>
    <row r="378" spans="1:13" ht="16.5" customHeight="1">
      <c r="A378" s="131"/>
      <c r="B378" s="132"/>
      <c r="C378" s="131"/>
      <c r="M378" s="169"/>
    </row>
    <row r="379" spans="1:13" ht="16.5" customHeight="1">
      <c r="A379" s="131"/>
      <c r="B379" s="132"/>
      <c r="C379" s="131"/>
      <c r="M379" s="169"/>
    </row>
    <row r="380" spans="1:13" ht="16.5" customHeight="1">
      <c r="A380" s="131"/>
      <c r="B380" s="132"/>
      <c r="C380" s="131"/>
      <c r="M380" s="169"/>
    </row>
    <row r="381" spans="1:13" ht="16.5" customHeight="1">
      <c r="A381" s="131"/>
      <c r="B381" s="132"/>
      <c r="C381" s="131"/>
      <c r="M381" s="169"/>
    </row>
    <row r="382" spans="1:13" ht="16.5" customHeight="1">
      <c r="A382" s="131"/>
      <c r="B382" s="132"/>
      <c r="C382" s="131"/>
      <c r="M382" s="169"/>
    </row>
    <row r="383" spans="1:13" ht="16.5" customHeight="1">
      <c r="A383" s="131"/>
      <c r="B383" s="132"/>
      <c r="C383" s="131"/>
      <c r="M383" s="169"/>
    </row>
    <row r="384" spans="1:13" ht="16.5" customHeight="1">
      <c r="A384" s="131"/>
      <c r="B384" s="132"/>
      <c r="C384" s="131"/>
      <c r="M384" s="169"/>
    </row>
    <row r="385" spans="1:13" ht="16.5" customHeight="1">
      <c r="A385" s="131"/>
      <c r="B385" s="132"/>
      <c r="C385" s="131"/>
      <c r="M385" s="169"/>
    </row>
    <row r="386" spans="1:13" ht="16.5" customHeight="1">
      <c r="A386" s="131"/>
      <c r="B386" s="132"/>
      <c r="C386" s="131"/>
      <c r="M386" s="169"/>
    </row>
    <row r="387" spans="1:13" ht="16.5" customHeight="1">
      <c r="A387" s="131"/>
      <c r="B387" s="132"/>
      <c r="C387" s="131"/>
      <c r="M387" s="169"/>
    </row>
    <row r="388" spans="1:13" ht="16.5" customHeight="1">
      <c r="A388" s="131"/>
      <c r="B388" s="132"/>
      <c r="C388" s="131"/>
      <c r="M388" s="169"/>
    </row>
    <row r="389" spans="1:13" ht="16.5" customHeight="1">
      <c r="A389" s="131"/>
      <c r="B389" s="132"/>
      <c r="C389" s="131"/>
      <c r="M389" s="169"/>
    </row>
    <row r="390" spans="1:13" ht="16.5" customHeight="1">
      <c r="A390" s="131"/>
      <c r="B390" s="132"/>
      <c r="C390" s="131"/>
      <c r="M390" s="169"/>
    </row>
    <row r="391" spans="1:13" ht="16.5" customHeight="1">
      <c r="A391" s="131"/>
      <c r="B391" s="132"/>
      <c r="C391" s="131"/>
      <c r="M391" s="169"/>
    </row>
    <row r="392" spans="1:13" ht="16.5" customHeight="1">
      <c r="A392" s="131"/>
      <c r="B392" s="132"/>
      <c r="C392" s="131"/>
      <c r="M392" s="169"/>
    </row>
    <row r="393" spans="1:13" ht="16.5" customHeight="1">
      <c r="A393" s="131"/>
      <c r="B393" s="132"/>
      <c r="C393" s="131"/>
      <c r="M393" s="169"/>
    </row>
    <row r="394" spans="1:13" ht="16.5" customHeight="1">
      <c r="A394" s="131"/>
      <c r="B394" s="132"/>
      <c r="C394" s="131"/>
      <c r="M394" s="169"/>
    </row>
    <row r="395" spans="1:13" ht="16.5" customHeight="1">
      <c r="A395" s="131"/>
      <c r="B395" s="132"/>
      <c r="C395" s="131"/>
      <c r="M395" s="169"/>
    </row>
    <row r="396" spans="1:13" ht="16.5" customHeight="1">
      <c r="A396" s="131"/>
      <c r="B396" s="132"/>
      <c r="C396" s="131"/>
      <c r="M396" s="169"/>
    </row>
    <row r="397" spans="1:13" ht="16.5" customHeight="1">
      <c r="A397" s="131"/>
      <c r="B397" s="132"/>
      <c r="C397" s="131"/>
      <c r="M397" s="169"/>
    </row>
    <row r="398" spans="1:13" ht="16.5" customHeight="1">
      <c r="A398" s="131"/>
      <c r="B398" s="132"/>
      <c r="C398" s="131"/>
      <c r="M398" s="169"/>
    </row>
    <row r="399" spans="1:13" ht="16.5" customHeight="1">
      <c r="A399" s="131"/>
      <c r="B399" s="132"/>
      <c r="C399" s="131"/>
      <c r="M399" s="169"/>
    </row>
    <row r="400" spans="1:13" ht="16.5" customHeight="1">
      <c r="A400" s="131"/>
      <c r="B400" s="132"/>
      <c r="C400" s="131"/>
      <c r="M400" s="169"/>
    </row>
    <row r="401" spans="1:13" ht="16.5" customHeight="1">
      <c r="A401" s="131"/>
      <c r="B401" s="132"/>
      <c r="C401" s="131"/>
      <c r="M401" s="169"/>
    </row>
    <row r="402" spans="1:13" ht="16.5" customHeight="1">
      <c r="A402" s="131"/>
      <c r="B402" s="132"/>
      <c r="C402" s="131"/>
      <c r="M402" s="169"/>
    </row>
    <row r="403" spans="1:13" ht="16.5" customHeight="1">
      <c r="A403" s="131"/>
      <c r="B403" s="132"/>
      <c r="C403" s="131"/>
      <c r="M403" s="169"/>
    </row>
    <row r="404" spans="1:13" ht="16.5" customHeight="1">
      <c r="A404" s="131"/>
      <c r="B404" s="132"/>
      <c r="C404" s="131"/>
      <c r="M404" s="169"/>
    </row>
    <row r="405" spans="1:13" ht="16.5" customHeight="1">
      <c r="A405" s="131"/>
      <c r="B405" s="132"/>
      <c r="C405" s="131"/>
      <c r="M405" s="169"/>
    </row>
    <row r="406" spans="1:13" ht="16.5" customHeight="1">
      <c r="A406" s="131"/>
      <c r="B406" s="132"/>
      <c r="C406" s="131"/>
      <c r="M406" s="169"/>
    </row>
    <row r="407" spans="1:13" ht="16.5" customHeight="1">
      <c r="A407" s="131"/>
      <c r="B407" s="132"/>
      <c r="C407" s="131"/>
      <c r="M407" s="169"/>
    </row>
    <row r="408" spans="1:13" ht="16.5" customHeight="1">
      <c r="A408" s="131"/>
      <c r="B408" s="132"/>
      <c r="C408" s="131"/>
      <c r="M408" s="169"/>
    </row>
    <row r="409" spans="1:13" ht="16.5" customHeight="1">
      <c r="A409" s="131"/>
      <c r="B409" s="132"/>
      <c r="C409" s="131"/>
      <c r="M409" s="169"/>
    </row>
    <row r="410" spans="1:13" ht="16.5" customHeight="1">
      <c r="A410" s="131"/>
      <c r="B410" s="132"/>
      <c r="C410" s="131"/>
      <c r="M410" s="169"/>
    </row>
    <row r="411" spans="1:13" ht="16.5" customHeight="1">
      <c r="A411" s="131"/>
      <c r="B411" s="132"/>
      <c r="C411" s="131"/>
      <c r="M411" s="169"/>
    </row>
    <row r="412" spans="1:13" ht="16.5" customHeight="1">
      <c r="A412" s="131"/>
      <c r="B412" s="132"/>
      <c r="C412" s="131"/>
      <c r="M412" s="169"/>
    </row>
    <row r="413" spans="1:13" ht="16.5" customHeight="1">
      <c r="A413" s="131"/>
      <c r="B413" s="132"/>
      <c r="C413" s="131"/>
      <c r="M413" s="169"/>
    </row>
    <row r="414" spans="1:13" ht="16.5" customHeight="1">
      <c r="A414" s="131"/>
      <c r="B414" s="132"/>
      <c r="C414" s="131"/>
      <c r="M414" s="169"/>
    </row>
    <row r="415" spans="1:13" ht="16.5" customHeight="1">
      <c r="A415" s="131"/>
      <c r="B415" s="132"/>
      <c r="C415" s="131"/>
      <c r="M415" s="169"/>
    </row>
    <row r="416" spans="1:13" ht="16.5" customHeight="1">
      <c r="A416" s="131"/>
      <c r="B416" s="132"/>
      <c r="C416" s="131"/>
      <c r="M416" s="169"/>
    </row>
    <row r="417" spans="1:13" ht="16.5" customHeight="1">
      <c r="A417" s="131"/>
      <c r="B417" s="132"/>
      <c r="C417" s="131"/>
      <c r="M417" s="169"/>
    </row>
    <row r="418" spans="1:13" ht="16.5" customHeight="1">
      <c r="A418" s="131"/>
      <c r="B418" s="132"/>
      <c r="C418" s="131"/>
      <c r="M418" s="169"/>
    </row>
    <row r="419" spans="1:13" ht="16.5" customHeight="1">
      <c r="A419" s="131"/>
      <c r="B419" s="132"/>
      <c r="C419" s="131"/>
      <c r="M419" s="169"/>
    </row>
    <row r="420" spans="1:13" ht="16.5" customHeight="1">
      <c r="A420" s="131"/>
      <c r="B420" s="132"/>
      <c r="C420" s="131"/>
      <c r="M420" s="169"/>
    </row>
    <row r="421" spans="1:13" ht="16.5" customHeight="1">
      <c r="A421" s="131"/>
      <c r="B421" s="132"/>
      <c r="C421" s="131"/>
      <c r="M421" s="169"/>
    </row>
    <row r="422" spans="1:13" ht="16.5" customHeight="1">
      <c r="A422" s="131"/>
      <c r="B422" s="132"/>
      <c r="C422" s="131"/>
      <c r="M422" s="169"/>
    </row>
    <row r="423" spans="1:13" ht="16.5" customHeight="1">
      <c r="A423" s="131"/>
      <c r="B423" s="132"/>
      <c r="C423" s="131"/>
      <c r="M423" s="169"/>
    </row>
    <row r="424" spans="1:13" ht="16.5" customHeight="1">
      <c r="A424" s="131"/>
      <c r="B424" s="132"/>
      <c r="C424" s="131"/>
      <c r="M424" s="169"/>
    </row>
    <row r="425" spans="1:13" ht="16.5" customHeight="1">
      <c r="A425" s="131"/>
      <c r="B425" s="132"/>
      <c r="C425" s="131"/>
      <c r="M425" s="169"/>
    </row>
    <row r="426" spans="1:13" ht="16.5" customHeight="1">
      <c r="A426" s="131"/>
      <c r="B426" s="132"/>
      <c r="C426" s="131"/>
      <c r="M426" s="169"/>
    </row>
    <row r="427" spans="1:13" ht="16.5" customHeight="1">
      <c r="A427" s="131"/>
      <c r="B427" s="132"/>
      <c r="C427" s="131"/>
      <c r="M427" s="169"/>
    </row>
    <row r="428" spans="1:13" ht="16.5" customHeight="1">
      <c r="A428" s="131"/>
      <c r="B428" s="132"/>
      <c r="C428" s="131"/>
      <c r="M428" s="169"/>
    </row>
    <row r="429" spans="1:13" ht="16.5" customHeight="1">
      <c r="A429" s="131"/>
      <c r="B429" s="132"/>
      <c r="C429" s="131"/>
      <c r="M429" s="169"/>
    </row>
    <row r="430" spans="1:13" ht="16.5" customHeight="1">
      <c r="A430" s="131"/>
      <c r="B430" s="132"/>
      <c r="C430" s="131"/>
      <c r="M430" s="169"/>
    </row>
    <row r="431" spans="1:13" ht="16.5" customHeight="1">
      <c r="A431" s="131"/>
      <c r="B431" s="132"/>
      <c r="C431" s="131"/>
      <c r="M431" s="169"/>
    </row>
    <row r="432" spans="1:13" ht="16.5" customHeight="1">
      <c r="A432" s="131"/>
      <c r="B432" s="132"/>
      <c r="C432" s="131"/>
      <c r="M432" s="169"/>
    </row>
    <row r="433" spans="1:13" ht="16.5" customHeight="1">
      <c r="A433" s="131"/>
      <c r="B433" s="132"/>
      <c r="C433" s="131"/>
      <c r="M433" s="169"/>
    </row>
    <row r="434" spans="1:13" ht="16.5" customHeight="1">
      <c r="A434" s="131"/>
      <c r="B434" s="132"/>
      <c r="C434" s="131"/>
      <c r="M434" s="169"/>
    </row>
    <row r="435" spans="1:13" ht="16.5" customHeight="1">
      <c r="A435" s="131"/>
      <c r="B435" s="132"/>
      <c r="C435" s="131"/>
      <c r="M435" s="169"/>
    </row>
    <row r="436" spans="1:13" ht="16.5" customHeight="1">
      <c r="A436" s="131"/>
      <c r="B436" s="132"/>
      <c r="C436" s="131"/>
      <c r="M436" s="169"/>
    </row>
    <row r="437" spans="1:13" ht="16.5" customHeight="1">
      <c r="A437" s="131"/>
      <c r="B437" s="132"/>
      <c r="C437" s="131"/>
      <c r="M437" s="169"/>
    </row>
    <row r="438" spans="1:13" ht="16.5" customHeight="1">
      <c r="A438" s="131"/>
      <c r="B438" s="132"/>
      <c r="C438" s="131"/>
      <c r="M438" s="169"/>
    </row>
    <row r="439" spans="1:13" ht="16.5" customHeight="1">
      <c r="A439" s="131"/>
      <c r="B439" s="132"/>
      <c r="C439" s="131"/>
      <c r="M439" s="169"/>
    </row>
    <row r="440" spans="1:13" ht="16.5" customHeight="1">
      <c r="A440" s="131"/>
      <c r="B440" s="132"/>
      <c r="C440" s="131"/>
      <c r="M440" s="169"/>
    </row>
    <row r="441" spans="1:13" ht="16.5" customHeight="1">
      <c r="A441" s="131"/>
      <c r="B441" s="132"/>
      <c r="C441" s="131"/>
      <c r="M441" s="169"/>
    </row>
    <row r="442" spans="1:13" ht="16.5" customHeight="1">
      <c r="A442" s="131"/>
      <c r="B442" s="132"/>
      <c r="C442" s="131"/>
      <c r="M442" s="169"/>
    </row>
    <row r="443" spans="1:13" ht="16.5" customHeight="1">
      <c r="A443" s="131"/>
      <c r="B443" s="132"/>
      <c r="C443" s="131"/>
      <c r="M443" s="169"/>
    </row>
    <row r="444" spans="1:13" ht="16.5" customHeight="1">
      <c r="A444" s="131"/>
      <c r="B444" s="132"/>
      <c r="C444" s="131"/>
      <c r="M444" s="169"/>
    </row>
    <row r="445" spans="1:13" ht="16.5" customHeight="1">
      <c r="A445" s="131"/>
      <c r="B445" s="132"/>
      <c r="C445" s="131"/>
      <c r="M445" s="169"/>
    </row>
    <row r="446" spans="1:13" ht="16.5" customHeight="1">
      <c r="A446" s="131"/>
      <c r="B446" s="132"/>
      <c r="C446" s="131"/>
      <c r="M446" s="169"/>
    </row>
    <row r="447" spans="1:13" ht="16.5" customHeight="1">
      <c r="A447" s="131"/>
      <c r="B447" s="132"/>
      <c r="C447" s="131"/>
      <c r="M447" s="169"/>
    </row>
    <row r="448" spans="1:13" ht="16.5" customHeight="1">
      <c r="A448" s="131"/>
      <c r="B448" s="132"/>
      <c r="C448" s="131"/>
      <c r="M448" s="169"/>
    </row>
    <row r="449" spans="1:13" ht="16.5" customHeight="1">
      <c r="A449" s="131"/>
      <c r="B449" s="132"/>
      <c r="C449" s="131"/>
      <c r="M449" s="169"/>
    </row>
    <row r="450" spans="1:13" ht="16.5" customHeight="1">
      <c r="A450" s="131"/>
      <c r="B450" s="132"/>
      <c r="C450" s="131"/>
      <c r="M450" s="169"/>
    </row>
    <row r="451" spans="1:13" ht="16.5" customHeight="1">
      <c r="A451" s="131"/>
      <c r="B451" s="132"/>
      <c r="C451" s="131"/>
      <c r="M451" s="169"/>
    </row>
    <row r="452" spans="1:13" ht="16.5" customHeight="1">
      <c r="A452" s="131"/>
      <c r="B452" s="132"/>
      <c r="C452" s="131"/>
      <c r="M452" s="169"/>
    </row>
    <row r="453" spans="1:13" ht="16.5" customHeight="1">
      <c r="A453" s="131"/>
      <c r="B453" s="132"/>
      <c r="C453" s="131"/>
      <c r="M453" s="169"/>
    </row>
    <row r="454" spans="1:13" ht="16.5" customHeight="1">
      <c r="A454" s="131"/>
      <c r="B454" s="132"/>
      <c r="C454" s="131"/>
      <c r="M454" s="169"/>
    </row>
    <row r="455" spans="1:13" ht="16.5" customHeight="1">
      <c r="A455" s="131"/>
      <c r="B455" s="132"/>
      <c r="C455" s="131"/>
      <c r="M455" s="169"/>
    </row>
    <row r="456" spans="1:13" ht="16.5" customHeight="1">
      <c r="A456" s="131"/>
      <c r="B456" s="132"/>
      <c r="C456" s="131"/>
      <c r="M456" s="169"/>
    </row>
    <row r="457" spans="1:13" ht="16.5" customHeight="1">
      <c r="A457" s="131"/>
      <c r="B457" s="132"/>
      <c r="C457" s="131"/>
      <c r="M457" s="169"/>
    </row>
    <row r="458" spans="1:13" ht="16.5" customHeight="1">
      <c r="A458" s="131"/>
      <c r="B458" s="132"/>
      <c r="C458" s="131"/>
      <c r="M458" s="169"/>
    </row>
    <row r="459" spans="1:13" ht="16.5" customHeight="1">
      <c r="A459" s="131"/>
      <c r="B459" s="132"/>
      <c r="C459" s="131"/>
      <c r="M459" s="169"/>
    </row>
    <row r="460" spans="1:13" ht="16.5" customHeight="1">
      <c r="A460" s="131"/>
      <c r="B460" s="132"/>
      <c r="C460" s="131"/>
      <c r="M460" s="169"/>
    </row>
    <row r="461" spans="1:13" ht="16.5" customHeight="1">
      <c r="A461" s="131"/>
      <c r="B461" s="132"/>
      <c r="C461" s="131"/>
      <c r="M461" s="169"/>
    </row>
    <row r="462" spans="1:13" ht="16.5" customHeight="1">
      <c r="A462" s="131"/>
      <c r="B462" s="132"/>
      <c r="C462" s="131"/>
      <c r="M462" s="169"/>
    </row>
    <row r="463" spans="1:13" ht="16.5" customHeight="1">
      <c r="A463" s="131"/>
      <c r="B463" s="132"/>
      <c r="C463" s="131"/>
      <c r="M463" s="169"/>
    </row>
    <row r="464" spans="1:13" ht="16.5" customHeight="1">
      <c r="A464" s="131"/>
      <c r="B464" s="132"/>
      <c r="C464" s="131"/>
      <c r="M464" s="169"/>
    </row>
    <row r="465" spans="1:13" ht="16.5" customHeight="1">
      <c r="A465" s="131"/>
      <c r="B465" s="132"/>
      <c r="C465" s="131"/>
      <c r="M465" s="169"/>
    </row>
    <row r="466" spans="1:13" ht="16.5" customHeight="1">
      <c r="A466" s="131"/>
      <c r="B466" s="132"/>
      <c r="C466" s="131"/>
      <c r="M466" s="169"/>
    </row>
    <row r="467" spans="1:13" ht="16.5" customHeight="1">
      <c r="A467" s="131"/>
      <c r="B467" s="132"/>
      <c r="C467" s="131"/>
      <c r="M467" s="169"/>
    </row>
    <row r="468" spans="1:13" ht="16.5" customHeight="1">
      <c r="A468" s="131"/>
      <c r="B468" s="132"/>
      <c r="C468" s="131"/>
      <c r="M468" s="169"/>
    </row>
    <row r="469" spans="1:13" ht="16.5" customHeight="1">
      <c r="A469" s="131"/>
      <c r="B469" s="132"/>
      <c r="C469" s="131"/>
      <c r="M469" s="169"/>
    </row>
    <row r="470" spans="1:13" ht="16.5" customHeight="1">
      <c r="A470" s="131"/>
      <c r="B470" s="132"/>
      <c r="C470" s="131"/>
      <c r="M470" s="169"/>
    </row>
    <row r="471" spans="1:13" ht="16.5" customHeight="1">
      <c r="A471" s="131"/>
      <c r="B471" s="132"/>
      <c r="C471" s="131"/>
      <c r="M471" s="169"/>
    </row>
    <row r="472" spans="1:13" ht="16.5" customHeight="1">
      <c r="A472" s="131"/>
      <c r="B472" s="132"/>
      <c r="C472" s="131"/>
      <c r="M472" s="169"/>
    </row>
    <row r="473" spans="1:13" ht="16.5" customHeight="1">
      <c r="A473" s="131"/>
      <c r="B473" s="132"/>
      <c r="C473" s="131"/>
      <c r="M473" s="169"/>
    </row>
    <row r="474" spans="1:13" ht="16.5" customHeight="1">
      <c r="A474" s="131"/>
      <c r="B474" s="132"/>
      <c r="C474" s="131"/>
      <c r="M474" s="169"/>
    </row>
    <row r="475" spans="1:13" ht="16.5" customHeight="1">
      <c r="A475" s="131"/>
      <c r="B475" s="132"/>
      <c r="C475" s="131"/>
      <c r="M475" s="169"/>
    </row>
    <row r="476" spans="1:13" ht="16.5" customHeight="1">
      <c r="A476" s="131"/>
      <c r="B476" s="132"/>
      <c r="C476" s="131"/>
      <c r="M476" s="169"/>
    </row>
    <row r="477" spans="1:13" ht="16.5" customHeight="1">
      <c r="A477" s="131"/>
      <c r="B477" s="132"/>
      <c r="C477" s="131"/>
      <c r="M477" s="169"/>
    </row>
    <row r="478" spans="1:13" ht="16.5" customHeight="1">
      <c r="A478" s="131"/>
      <c r="B478" s="132"/>
      <c r="C478" s="131"/>
      <c r="M478" s="169"/>
    </row>
    <row r="479" spans="1:13" ht="16.5" customHeight="1">
      <c r="A479" s="131"/>
      <c r="B479" s="132"/>
      <c r="C479" s="131"/>
      <c r="M479" s="169"/>
    </row>
    <row r="480" spans="1:13" ht="16.5" customHeight="1">
      <c r="A480" s="131"/>
      <c r="B480" s="132"/>
      <c r="C480" s="131"/>
      <c r="M480" s="169"/>
    </row>
    <row r="481" spans="1:13" ht="16.5" customHeight="1">
      <c r="A481" s="131"/>
      <c r="B481" s="132"/>
      <c r="C481" s="131"/>
      <c r="M481" s="169"/>
    </row>
    <row r="482" spans="1:13" ht="16.5" customHeight="1">
      <c r="A482" s="131"/>
      <c r="B482" s="132"/>
      <c r="C482" s="131"/>
      <c r="M482" s="169"/>
    </row>
    <row r="483" spans="1:13" ht="16.5" customHeight="1">
      <c r="A483" s="131"/>
      <c r="B483" s="132"/>
      <c r="C483" s="131"/>
      <c r="M483" s="169"/>
    </row>
    <row r="484" spans="1:13" ht="16.5" customHeight="1">
      <c r="A484" s="131"/>
      <c r="B484" s="132"/>
      <c r="C484" s="131"/>
      <c r="M484" s="169"/>
    </row>
    <row r="485" spans="1:13" ht="16.5" customHeight="1">
      <c r="A485" s="131"/>
      <c r="B485" s="132"/>
      <c r="C485" s="131"/>
      <c r="M485" s="169"/>
    </row>
    <row r="486" spans="1:13" ht="16.5" customHeight="1">
      <c r="A486" s="131"/>
      <c r="B486" s="132"/>
      <c r="C486" s="131"/>
      <c r="M486" s="169"/>
    </row>
    <row r="487" spans="1:13" ht="16.5" customHeight="1">
      <c r="A487" s="131"/>
      <c r="B487" s="132"/>
      <c r="C487" s="131"/>
      <c r="M487" s="169"/>
    </row>
    <row r="488" spans="1:13" ht="16.5" customHeight="1">
      <c r="A488" s="131"/>
      <c r="B488" s="132"/>
      <c r="C488" s="131"/>
      <c r="M488" s="169"/>
    </row>
    <row r="489" spans="1:13" ht="16.5" customHeight="1">
      <c r="A489" s="131"/>
      <c r="B489" s="132"/>
      <c r="C489" s="131"/>
      <c r="M489" s="169"/>
    </row>
    <row r="490" spans="1:13" ht="16.5" customHeight="1">
      <c r="A490" s="131"/>
      <c r="B490" s="132"/>
      <c r="C490" s="131"/>
      <c r="M490" s="169"/>
    </row>
    <row r="491" spans="1:13" ht="16.5" customHeight="1">
      <c r="A491" s="131"/>
      <c r="B491" s="132"/>
      <c r="C491" s="131"/>
      <c r="M491" s="169"/>
    </row>
    <row r="492" spans="1:13" ht="16.5" customHeight="1">
      <c r="A492" s="131"/>
      <c r="B492" s="132"/>
      <c r="C492" s="131"/>
      <c r="M492" s="169"/>
    </row>
    <row r="493" spans="1:13" ht="16.5" customHeight="1">
      <c r="A493" s="131"/>
      <c r="B493" s="132"/>
      <c r="C493" s="131"/>
      <c r="M493" s="169"/>
    </row>
    <row r="494" spans="1:13" ht="16.5" customHeight="1">
      <c r="A494" s="131"/>
      <c r="B494" s="132"/>
      <c r="C494" s="131"/>
      <c r="M494" s="169"/>
    </row>
    <row r="495" spans="1:13" ht="16.5" customHeight="1">
      <c r="A495" s="131"/>
      <c r="B495" s="132"/>
      <c r="C495" s="131"/>
      <c r="M495" s="169"/>
    </row>
    <row r="496" spans="1:13" ht="16.5" customHeight="1">
      <c r="A496" s="131"/>
      <c r="B496" s="132"/>
      <c r="C496" s="131"/>
      <c r="M496" s="169"/>
    </row>
    <row r="497" spans="1:13" ht="16.5" customHeight="1">
      <c r="A497" s="131"/>
      <c r="B497" s="132"/>
      <c r="C497" s="131"/>
      <c r="M497" s="169"/>
    </row>
    <row r="498" spans="1:13" ht="16.5" customHeight="1">
      <c r="A498" s="131"/>
      <c r="B498" s="132"/>
      <c r="C498" s="131"/>
      <c r="M498" s="169"/>
    </row>
    <row r="499" spans="1:13" ht="16.5" customHeight="1">
      <c r="A499" s="131"/>
      <c r="B499" s="132"/>
      <c r="C499" s="131"/>
      <c r="M499" s="169"/>
    </row>
    <row r="500" spans="1:13" ht="16.5" customHeight="1">
      <c r="A500" s="131"/>
      <c r="B500" s="132"/>
      <c r="C500" s="131"/>
      <c r="M500" s="169"/>
    </row>
    <row r="501" spans="1:13" ht="16.5" customHeight="1">
      <c r="A501" s="131"/>
      <c r="B501" s="132"/>
      <c r="C501" s="131"/>
      <c r="M501" s="169"/>
    </row>
    <row r="502" spans="1:13" ht="16.5" customHeight="1">
      <c r="A502" s="131"/>
      <c r="B502" s="132"/>
      <c r="C502" s="131"/>
      <c r="M502" s="169"/>
    </row>
    <row r="503" spans="1:13" ht="16.5" customHeight="1">
      <c r="A503" s="131"/>
      <c r="B503" s="132"/>
      <c r="C503" s="131"/>
      <c r="M503" s="169"/>
    </row>
    <row r="504" spans="1:13" ht="16.5" customHeight="1">
      <c r="A504" s="131"/>
      <c r="B504" s="132"/>
      <c r="C504" s="131"/>
      <c r="M504" s="169"/>
    </row>
    <row r="505" spans="1:13" ht="16.5" customHeight="1">
      <c r="A505" s="131"/>
      <c r="B505" s="132"/>
      <c r="C505" s="131"/>
      <c r="M505" s="169"/>
    </row>
    <row r="506" spans="1:13" ht="16.5" customHeight="1">
      <c r="A506" s="131"/>
      <c r="B506" s="132"/>
      <c r="C506" s="131"/>
      <c r="M506" s="169"/>
    </row>
    <row r="507" spans="1:13" ht="16.5" customHeight="1">
      <c r="A507" s="131"/>
      <c r="B507" s="132"/>
      <c r="C507" s="131"/>
      <c r="M507" s="169"/>
    </row>
    <row r="508" spans="1:13" ht="16.5" customHeight="1">
      <c r="A508" s="131"/>
      <c r="B508" s="132"/>
      <c r="C508" s="131"/>
      <c r="M508" s="169"/>
    </row>
    <row r="509" spans="1:13" ht="16.5" customHeight="1">
      <c r="A509" s="131"/>
      <c r="B509" s="132"/>
      <c r="C509" s="131"/>
      <c r="M509" s="169"/>
    </row>
    <row r="510" spans="1:13" ht="16.5" customHeight="1">
      <c r="A510" s="131"/>
      <c r="B510" s="132"/>
      <c r="C510" s="131"/>
      <c r="M510" s="169"/>
    </row>
    <row r="511" spans="1:13" ht="16.5" customHeight="1">
      <c r="A511" s="131"/>
      <c r="B511" s="132"/>
      <c r="C511" s="131"/>
      <c r="M511" s="169"/>
    </row>
    <row r="512" spans="1:13" ht="16.5" customHeight="1">
      <c r="A512" s="131"/>
      <c r="B512" s="132"/>
      <c r="C512" s="131"/>
      <c r="M512" s="169"/>
    </row>
    <row r="513" spans="1:13" ht="16.5" customHeight="1">
      <c r="A513" s="131"/>
      <c r="B513" s="132"/>
      <c r="C513" s="131"/>
      <c r="M513" s="169"/>
    </row>
    <row r="514" spans="1:13" ht="16.5" customHeight="1">
      <c r="A514" s="131"/>
      <c r="B514" s="132"/>
      <c r="C514" s="131"/>
      <c r="M514" s="169"/>
    </row>
    <row r="515" spans="1:13" ht="16.5" customHeight="1">
      <c r="A515" s="131"/>
      <c r="B515" s="132"/>
      <c r="C515" s="131"/>
      <c r="M515" s="169"/>
    </row>
    <row r="516" spans="1:13" ht="16.5" customHeight="1">
      <c r="A516" s="131"/>
      <c r="B516" s="132"/>
      <c r="C516" s="131"/>
      <c r="M516" s="169"/>
    </row>
    <row r="517" spans="1:13" ht="16.5" customHeight="1">
      <c r="A517" s="131"/>
      <c r="B517" s="132"/>
      <c r="C517" s="131"/>
      <c r="M517" s="169"/>
    </row>
    <row r="518" spans="1:13" ht="16.5" customHeight="1">
      <c r="A518" s="131"/>
      <c r="B518" s="132"/>
      <c r="C518" s="131"/>
      <c r="M518" s="169"/>
    </row>
    <row r="519" spans="1:13" ht="16.5" customHeight="1">
      <c r="A519" s="131"/>
      <c r="B519" s="132"/>
      <c r="C519" s="131"/>
      <c r="M519" s="169"/>
    </row>
    <row r="520" spans="1:13" ht="16.5" customHeight="1">
      <c r="A520" s="131"/>
      <c r="B520" s="132"/>
      <c r="C520" s="131"/>
      <c r="M520" s="169"/>
    </row>
    <row r="521" spans="1:13" ht="16.5" customHeight="1">
      <c r="A521" s="131"/>
      <c r="B521" s="132"/>
      <c r="C521" s="131"/>
      <c r="M521" s="169"/>
    </row>
    <row r="522" spans="1:13" ht="16.5" customHeight="1">
      <c r="A522" s="131"/>
      <c r="B522" s="132"/>
      <c r="C522" s="131"/>
      <c r="M522" s="169"/>
    </row>
    <row r="523" spans="1:13" ht="16.5" customHeight="1">
      <c r="A523" s="131"/>
      <c r="B523" s="132"/>
      <c r="C523" s="131"/>
      <c r="M523" s="169"/>
    </row>
    <row r="524" spans="1:13" ht="16.5" customHeight="1">
      <c r="A524" s="131"/>
      <c r="B524" s="132"/>
      <c r="C524" s="131"/>
      <c r="M524" s="169"/>
    </row>
    <row r="525" spans="1:13" ht="16.5" customHeight="1">
      <c r="A525" s="131"/>
      <c r="B525" s="132"/>
      <c r="C525" s="131"/>
      <c r="M525" s="169"/>
    </row>
    <row r="526" spans="1:13" ht="16.5" customHeight="1">
      <c r="A526" s="131"/>
      <c r="B526" s="132"/>
      <c r="C526" s="131"/>
      <c r="M526" s="169"/>
    </row>
    <row r="527" spans="1:13" ht="16.5" customHeight="1">
      <c r="A527" s="131"/>
      <c r="B527" s="132"/>
      <c r="C527" s="131"/>
      <c r="M527" s="169"/>
    </row>
    <row r="528" spans="1:13" ht="16.5" customHeight="1">
      <c r="A528" s="131"/>
      <c r="B528" s="132"/>
      <c r="C528" s="131"/>
      <c r="M528" s="169"/>
    </row>
    <row r="529" spans="1:13" ht="16.5" customHeight="1">
      <c r="A529" s="131"/>
      <c r="B529" s="132"/>
      <c r="C529" s="131"/>
      <c r="M529" s="169"/>
    </row>
    <row r="530" spans="1:13" ht="16.5" customHeight="1">
      <c r="A530" s="131"/>
      <c r="B530" s="132"/>
      <c r="C530" s="131"/>
      <c r="M530" s="169"/>
    </row>
    <row r="531" spans="1:13" ht="16.5" customHeight="1">
      <c r="A531" s="131"/>
      <c r="B531" s="132"/>
      <c r="C531" s="131"/>
      <c r="M531" s="169"/>
    </row>
    <row r="532" spans="1:13" ht="16.5" customHeight="1">
      <c r="A532" s="131"/>
      <c r="B532" s="132"/>
      <c r="C532" s="131"/>
      <c r="M532" s="169"/>
    </row>
    <row r="533" spans="1:13" ht="16.5" customHeight="1">
      <c r="A533" s="131"/>
      <c r="B533" s="132"/>
      <c r="C533" s="131"/>
      <c r="M533" s="169"/>
    </row>
    <row r="534" spans="1:13" ht="16.5" customHeight="1">
      <c r="A534" s="131"/>
      <c r="B534" s="132"/>
      <c r="C534" s="131"/>
      <c r="M534" s="169"/>
    </row>
    <row r="535" spans="1:13" ht="16.5" customHeight="1">
      <c r="A535" s="131"/>
      <c r="B535" s="132"/>
      <c r="C535" s="131"/>
      <c r="M535" s="169"/>
    </row>
    <row r="536" spans="1:13" ht="16.5" customHeight="1">
      <c r="A536" s="131"/>
      <c r="B536" s="132"/>
      <c r="C536" s="131"/>
      <c r="M536" s="169"/>
    </row>
    <row r="537" spans="1:13" ht="16.5" customHeight="1">
      <c r="A537" s="131"/>
      <c r="B537" s="132"/>
      <c r="C537" s="131"/>
      <c r="M537" s="169"/>
    </row>
    <row r="538" spans="1:13" ht="16.5" customHeight="1">
      <c r="A538" s="131"/>
      <c r="B538" s="132"/>
      <c r="C538" s="131"/>
      <c r="M538" s="169"/>
    </row>
    <row r="539" spans="1:13" ht="16.5" customHeight="1">
      <c r="A539" s="131"/>
      <c r="B539" s="132"/>
      <c r="C539" s="131"/>
      <c r="M539" s="169"/>
    </row>
    <row r="540" spans="1:13" ht="16.5" customHeight="1">
      <c r="A540" s="131"/>
      <c r="B540" s="132"/>
      <c r="C540" s="131"/>
      <c r="M540" s="169"/>
    </row>
    <row r="541" spans="1:13" ht="16.5" customHeight="1">
      <c r="A541" s="131"/>
      <c r="B541" s="132"/>
      <c r="C541" s="131"/>
      <c r="M541" s="169"/>
    </row>
    <row r="542" spans="1:13" ht="16.5" customHeight="1">
      <c r="A542" s="131"/>
      <c r="B542" s="132"/>
      <c r="C542" s="131"/>
      <c r="M542" s="169"/>
    </row>
    <row r="543" spans="1:13" ht="16.5" customHeight="1">
      <c r="A543" s="131"/>
      <c r="B543" s="132"/>
      <c r="C543" s="131"/>
      <c r="M543" s="169"/>
    </row>
    <row r="544" spans="1:13" ht="16.5" customHeight="1">
      <c r="A544" s="131"/>
      <c r="B544" s="132"/>
      <c r="C544" s="131"/>
      <c r="M544" s="169"/>
    </row>
    <row r="545" spans="1:13" ht="16.5" customHeight="1">
      <c r="A545" s="131"/>
      <c r="B545" s="132"/>
      <c r="C545" s="131"/>
      <c r="M545" s="169"/>
    </row>
    <row r="546" spans="1:13" ht="16.5" customHeight="1">
      <c r="A546" s="131"/>
      <c r="B546" s="132"/>
      <c r="C546" s="131"/>
      <c r="M546" s="169"/>
    </row>
    <row r="547" spans="1:13" ht="16.5" customHeight="1">
      <c r="A547" s="131"/>
      <c r="B547" s="132"/>
      <c r="C547" s="131"/>
      <c r="M547" s="169"/>
    </row>
    <row r="548" spans="1:13" ht="16.5" customHeight="1">
      <c r="A548" s="131"/>
      <c r="B548" s="132"/>
      <c r="C548" s="131"/>
      <c r="M548" s="169"/>
    </row>
    <row r="549" spans="1:13" ht="16.5" customHeight="1">
      <c r="A549" s="131"/>
      <c r="B549" s="132"/>
      <c r="C549" s="131"/>
      <c r="M549" s="169"/>
    </row>
    <row r="550" spans="1:13" ht="16.5" customHeight="1">
      <c r="A550" s="131"/>
      <c r="B550" s="132"/>
      <c r="C550" s="131"/>
      <c r="M550" s="169"/>
    </row>
    <row r="551" spans="1:13" ht="16.5" customHeight="1">
      <c r="A551" s="131"/>
      <c r="B551" s="132"/>
      <c r="C551" s="131"/>
      <c r="M551" s="169"/>
    </row>
    <row r="552" spans="1:13" ht="16.5" customHeight="1">
      <c r="A552" s="131"/>
      <c r="B552" s="132"/>
      <c r="C552" s="131"/>
      <c r="M552" s="169"/>
    </row>
    <row r="553" spans="1:13" ht="16.5" customHeight="1">
      <c r="A553" s="131"/>
      <c r="B553" s="132"/>
      <c r="C553" s="131"/>
      <c r="M553" s="169"/>
    </row>
    <row r="554" spans="1:13" ht="16.5" customHeight="1">
      <c r="A554" s="131"/>
      <c r="B554" s="132"/>
      <c r="C554" s="131"/>
      <c r="M554" s="169"/>
    </row>
    <row r="555" spans="1:13" ht="16.5" customHeight="1">
      <c r="A555" s="131"/>
      <c r="B555" s="132"/>
      <c r="C555" s="131"/>
      <c r="M555" s="169"/>
    </row>
    <row r="556" spans="1:13" ht="16.5" customHeight="1">
      <c r="A556" s="131"/>
      <c r="B556" s="132"/>
      <c r="C556" s="131"/>
      <c r="M556" s="169"/>
    </row>
    <row r="557" spans="1:13" ht="16.5" customHeight="1">
      <c r="A557" s="131"/>
      <c r="B557" s="132"/>
      <c r="C557" s="131"/>
      <c r="M557" s="169"/>
    </row>
    <row r="558" spans="1:13" ht="16.5" customHeight="1">
      <c r="A558" s="131"/>
      <c r="B558" s="132"/>
      <c r="C558" s="131"/>
      <c r="M558" s="169"/>
    </row>
    <row r="559" spans="1:13" ht="16.5" customHeight="1">
      <c r="A559" s="131"/>
      <c r="B559" s="132"/>
      <c r="C559" s="131"/>
      <c r="M559" s="169"/>
    </row>
    <row r="560" spans="1:13" ht="16.5" customHeight="1">
      <c r="A560" s="131"/>
      <c r="B560" s="132"/>
      <c r="C560" s="131"/>
      <c r="M560" s="169"/>
    </row>
    <row r="561" spans="1:13" ht="16.5" customHeight="1">
      <c r="A561" s="131"/>
      <c r="B561" s="132"/>
      <c r="C561" s="131"/>
      <c r="M561" s="169"/>
    </row>
    <row r="562" spans="1:13" ht="16.5" customHeight="1">
      <c r="A562" s="131"/>
      <c r="B562" s="132"/>
      <c r="C562" s="131"/>
      <c r="M562" s="169"/>
    </row>
    <row r="563" spans="1:13" ht="16.5" customHeight="1">
      <c r="A563" s="131"/>
      <c r="B563" s="132"/>
      <c r="C563" s="131"/>
      <c r="M563" s="169"/>
    </row>
    <row r="564" spans="1:13" ht="16.5" customHeight="1">
      <c r="A564" s="131"/>
      <c r="B564" s="132"/>
      <c r="C564" s="131"/>
      <c r="M564" s="169"/>
    </row>
    <row r="565" spans="1:13" ht="16.5" customHeight="1">
      <c r="A565" s="131"/>
      <c r="B565" s="132"/>
      <c r="C565" s="131"/>
      <c r="M565" s="169"/>
    </row>
    <row r="566" spans="1:13" ht="16.5" customHeight="1">
      <c r="A566" s="131"/>
      <c r="B566" s="132"/>
      <c r="C566" s="131"/>
      <c r="M566" s="169"/>
    </row>
    <row r="567" spans="1:13" ht="16.5" customHeight="1">
      <c r="A567" s="131"/>
      <c r="B567" s="132"/>
      <c r="C567" s="131"/>
      <c r="M567" s="169"/>
    </row>
    <row r="568" spans="1:13" ht="16.5" customHeight="1">
      <c r="A568" s="131"/>
      <c r="B568" s="132"/>
      <c r="C568" s="131"/>
      <c r="M568" s="169"/>
    </row>
    <row r="569" spans="1:13" ht="16.5" customHeight="1">
      <c r="A569" s="131"/>
      <c r="B569" s="132"/>
      <c r="C569" s="131"/>
      <c r="M569" s="169"/>
    </row>
    <row r="570" spans="1:13" ht="16.5" customHeight="1">
      <c r="A570" s="131"/>
      <c r="B570" s="132"/>
      <c r="C570" s="131"/>
      <c r="M570" s="169"/>
    </row>
    <row r="571" spans="1:13" ht="16.5" customHeight="1">
      <c r="A571" s="131"/>
      <c r="B571" s="132"/>
      <c r="C571" s="131"/>
      <c r="M571" s="169"/>
    </row>
    <row r="572" spans="1:13" ht="16.5" customHeight="1">
      <c r="A572" s="131"/>
      <c r="B572" s="132"/>
      <c r="C572" s="131"/>
      <c r="M572" s="169"/>
    </row>
    <row r="573" spans="1:13" ht="16.5" customHeight="1">
      <c r="A573" s="131"/>
      <c r="B573" s="132"/>
      <c r="C573" s="131"/>
      <c r="M573" s="169"/>
    </row>
    <row r="574" spans="1:13" ht="16.5" customHeight="1">
      <c r="A574" s="131"/>
      <c r="B574" s="132"/>
      <c r="C574" s="131"/>
      <c r="M574" s="169"/>
    </row>
    <row r="575" spans="1:13" ht="16.5" customHeight="1">
      <c r="A575" s="131"/>
      <c r="B575" s="132"/>
      <c r="C575" s="131"/>
      <c r="M575" s="169"/>
    </row>
    <row r="576" spans="1:13" ht="16.5" customHeight="1">
      <c r="A576" s="131"/>
      <c r="B576" s="132"/>
      <c r="C576" s="131"/>
      <c r="M576" s="169"/>
    </row>
    <row r="577" spans="1:13" ht="16.5" customHeight="1">
      <c r="A577" s="131"/>
      <c r="B577" s="132"/>
      <c r="C577" s="131"/>
      <c r="M577" s="169"/>
    </row>
    <row r="578" spans="1:13" ht="16.5" customHeight="1">
      <c r="A578" s="131"/>
      <c r="B578" s="132"/>
      <c r="C578" s="131"/>
      <c r="M578" s="169"/>
    </row>
    <row r="579" spans="1:13" ht="16.5" customHeight="1">
      <c r="A579" s="131"/>
      <c r="B579" s="132"/>
      <c r="C579" s="131"/>
      <c r="M579" s="169"/>
    </row>
    <row r="580" spans="1:13" ht="16.5" customHeight="1">
      <c r="A580" s="131"/>
      <c r="B580" s="132"/>
      <c r="C580" s="131"/>
      <c r="M580" s="169"/>
    </row>
    <row r="581" spans="1:13" ht="16.5" customHeight="1">
      <c r="A581" s="131"/>
      <c r="B581" s="132"/>
      <c r="C581" s="131"/>
      <c r="M581" s="169"/>
    </row>
    <row r="582" spans="1:13" ht="16.5" customHeight="1">
      <c r="A582" s="131"/>
      <c r="B582" s="132"/>
      <c r="C582" s="131"/>
      <c r="M582" s="169"/>
    </row>
    <row r="583" spans="1:13" ht="16.5" customHeight="1">
      <c r="A583" s="131"/>
      <c r="B583" s="132"/>
      <c r="C583" s="131"/>
      <c r="M583" s="169"/>
    </row>
    <row r="584" spans="1:13" ht="16.5" customHeight="1">
      <c r="A584" s="131"/>
      <c r="B584" s="132"/>
      <c r="C584" s="131"/>
      <c r="M584" s="169"/>
    </row>
    <row r="585" spans="1:13" ht="16.5" customHeight="1">
      <c r="A585" s="131"/>
      <c r="B585" s="132"/>
      <c r="C585" s="131"/>
      <c r="M585" s="169"/>
    </row>
    <row r="586" spans="1:13" ht="16.5" customHeight="1">
      <c r="A586" s="131"/>
      <c r="B586" s="132"/>
      <c r="C586" s="131"/>
      <c r="M586" s="169"/>
    </row>
    <row r="587" spans="1:13" ht="16.5" customHeight="1">
      <c r="A587" s="131"/>
      <c r="B587" s="132"/>
      <c r="C587" s="131"/>
      <c r="M587" s="169"/>
    </row>
    <row r="588" spans="1:13" ht="16.5" customHeight="1">
      <c r="A588" s="131"/>
      <c r="B588" s="132"/>
      <c r="C588" s="131"/>
      <c r="M588" s="169"/>
    </row>
    <row r="589" spans="1:13" ht="16.5" customHeight="1">
      <c r="A589" s="131"/>
      <c r="B589" s="132"/>
      <c r="C589" s="131"/>
      <c r="M589" s="169"/>
    </row>
    <row r="590" spans="1:13" ht="16.5" customHeight="1">
      <c r="A590" s="131"/>
      <c r="B590" s="132"/>
      <c r="C590" s="131"/>
      <c r="M590" s="169"/>
    </row>
    <row r="591" spans="1:13" ht="16.5" customHeight="1">
      <c r="A591" s="131"/>
      <c r="B591" s="132"/>
      <c r="C591" s="131"/>
      <c r="M591" s="169"/>
    </row>
    <row r="592" spans="1:13" ht="16.5" customHeight="1">
      <c r="A592" s="131"/>
      <c r="B592" s="132"/>
      <c r="C592" s="131"/>
      <c r="M592" s="169"/>
    </row>
    <row r="593" spans="1:13" ht="16.5" customHeight="1">
      <c r="A593" s="131"/>
      <c r="B593" s="132"/>
      <c r="C593" s="131"/>
      <c r="M593" s="169"/>
    </row>
    <row r="594" spans="1:13" ht="16.5" customHeight="1">
      <c r="A594" s="131"/>
      <c r="B594" s="132"/>
      <c r="C594" s="131"/>
      <c r="M594" s="169"/>
    </row>
    <row r="595" spans="1:13" ht="16.5" customHeight="1">
      <c r="A595" s="131"/>
      <c r="B595" s="132"/>
      <c r="C595" s="131"/>
      <c r="M595" s="169"/>
    </row>
    <row r="596" spans="1:13" ht="16.5" customHeight="1">
      <c r="A596" s="131"/>
      <c r="B596" s="132"/>
      <c r="C596" s="131"/>
      <c r="M596" s="169"/>
    </row>
    <row r="597" spans="1:13" ht="16.5" customHeight="1">
      <c r="A597" s="131"/>
      <c r="B597" s="132"/>
      <c r="C597" s="131"/>
      <c r="M597" s="169"/>
    </row>
    <row r="598" spans="1:13" ht="16.5" customHeight="1">
      <c r="A598" s="131"/>
      <c r="B598" s="132"/>
      <c r="C598" s="131"/>
      <c r="M598" s="169"/>
    </row>
    <row r="599" spans="1:13" ht="16.5" customHeight="1">
      <c r="A599" s="131"/>
      <c r="B599" s="132"/>
      <c r="C599" s="131"/>
      <c r="M599" s="169"/>
    </row>
    <row r="600" spans="1:13" ht="16.5" customHeight="1">
      <c r="A600" s="131"/>
      <c r="B600" s="132"/>
      <c r="C600" s="131"/>
      <c r="M600" s="169"/>
    </row>
    <row r="601" spans="1:13" ht="16.5" customHeight="1">
      <c r="A601" s="131"/>
      <c r="B601" s="132"/>
      <c r="C601" s="131"/>
      <c r="M601" s="169"/>
    </row>
    <row r="602" spans="1:13" ht="16.5" customHeight="1">
      <c r="A602" s="131"/>
      <c r="B602" s="132"/>
      <c r="C602" s="131"/>
      <c r="M602" s="169"/>
    </row>
    <row r="603" spans="1:13" ht="16.5" customHeight="1">
      <c r="A603" s="131"/>
      <c r="B603" s="132"/>
      <c r="C603" s="131"/>
      <c r="M603" s="169"/>
    </row>
    <row r="604" spans="1:13" ht="16.5" customHeight="1">
      <c r="A604" s="131"/>
      <c r="B604" s="132"/>
      <c r="C604" s="131"/>
      <c r="M604" s="169"/>
    </row>
    <row r="605" spans="1:13" ht="16.5" customHeight="1">
      <c r="A605" s="131"/>
      <c r="B605" s="132"/>
      <c r="C605" s="131"/>
      <c r="M605" s="169"/>
    </row>
    <row r="606" spans="1:13" ht="16.5" customHeight="1">
      <c r="A606" s="131"/>
      <c r="B606" s="132"/>
      <c r="C606" s="131"/>
      <c r="M606" s="169"/>
    </row>
    <row r="607" spans="1:13" ht="16.5" customHeight="1">
      <c r="A607" s="131"/>
      <c r="B607" s="132"/>
      <c r="C607" s="131"/>
      <c r="M607" s="169"/>
    </row>
    <row r="608" spans="1:13" ht="16.5" customHeight="1">
      <c r="A608" s="131"/>
      <c r="B608" s="132"/>
      <c r="C608" s="131"/>
      <c r="M608" s="169"/>
    </row>
    <row r="609" spans="1:13" ht="16.5" customHeight="1">
      <c r="A609" s="131"/>
      <c r="B609" s="132"/>
      <c r="C609" s="131"/>
      <c r="M609" s="169"/>
    </row>
    <row r="610" spans="1:13" ht="16.5" customHeight="1">
      <c r="A610" s="131"/>
      <c r="B610" s="132"/>
      <c r="C610" s="131"/>
      <c r="M610" s="169"/>
    </row>
    <row r="611" spans="1:13" ht="16.5" customHeight="1">
      <c r="A611" s="131"/>
      <c r="B611" s="132"/>
      <c r="C611" s="131"/>
      <c r="M611" s="169"/>
    </row>
    <row r="612" spans="1:13" ht="16.5" customHeight="1">
      <c r="A612" s="131"/>
      <c r="B612" s="132"/>
      <c r="C612" s="131"/>
      <c r="M612" s="169"/>
    </row>
    <row r="613" spans="1:13" ht="16.5" customHeight="1">
      <c r="A613" s="131"/>
      <c r="B613" s="132"/>
      <c r="C613" s="131"/>
      <c r="M613" s="169"/>
    </row>
    <row r="614" spans="1:13" ht="16.5" customHeight="1">
      <c r="A614" s="131"/>
      <c r="B614" s="132"/>
      <c r="C614" s="131"/>
      <c r="M614" s="169"/>
    </row>
    <row r="615" spans="1:13" ht="16.5" customHeight="1">
      <c r="A615" s="131"/>
      <c r="B615" s="132"/>
      <c r="C615" s="131"/>
      <c r="M615" s="169"/>
    </row>
    <row r="616" spans="1:13" ht="16.5" customHeight="1">
      <c r="A616" s="131"/>
      <c r="B616" s="132"/>
      <c r="C616" s="131"/>
      <c r="M616" s="169"/>
    </row>
    <row r="617" spans="1:13" ht="16.5" customHeight="1">
      <c r="A617" s="131"/>
      <c r="B617" s="132"/>
      <c r="C617" s="131"/>
      <c r="M617" s="169"/>
    </row>
    <row r="618" spans="1:13" ht="16.5" customHeight="1">
      <c r="A618" s="131"/>
      <c r="B618" s="132"/>
      <c r="C618" s="131"/>
      <c r="M618" s="169"/>
    </row>
    <row r="619" spans="1:13" ht="16.5" customHeight="1">
      <c r="A619" s="131"/>
      <c r="B619" s="132"/>
      <c r="C619" s="131"/>
      <c r="M619" s="169"/>
    </row>
    <row r="620" spans="1:13" ht="16.5" customHeight="1">
      <c r="A620" s="131"/>
      <c r="B620" s="132"/>
      <c r="C620" s="131"/>
      <c r="M620" s="169"/>
    </row>
    <row r="621" spans="1:13" ht="16.5" customHeight="1">
      <c r="A621" s="131"/>
      <c r="B621" s="132"/>
      <c r="C621" s="131"/>
      <c r="M621" s="169"/>
    </row>
    <row r="622" spans="1:13" ht="16.5" customHeight="1">
      <c r="A622" s="131"/>
      <c r="B622" s="132"/>
      <c r="C622" s="131"/>
      <c r="M622" s="169"/>
    </row>
    <row r="623" spans="1:13" ht="16.5" customHeight="1">
      <c r="A623" s="131"/>
      <c r="B623" s="132"/>
      <c r="C623" s="131"/>
      <c r="M623" s="169"/>
    </row>
    <row r="624" spans="1:13" ht="16.5" customHeight="1">
      <c r="A624" s="131"/>
      <c r="B624" s="132"/>
      <c r="C624" s="131"/>
      <c r="M624" s="169"/>
    </row>
    <row r="625" spans="1:13" ht="16.5" customHeight="1">
      <c r="A625" s="131"/>
      <c r="B625" s="132"/>
      <c r="C625" s="131"/>
      <c r="M625" s="169"/>
    </row>
    <row r="626" spans="1:13" ht="16.5" customHeight="1">
      <c r="A626" s="131"/>
      <c r="B626" s="132"/>
      <c r="C626" s="131"/>
      <c r="M626" s="169"/>
    </row>
    <row r="627" spans="1:13" ht="16.5" customHeight="1">
      <c r="A627" s="131"/>
      <c r="B627" s="132"/>
      <c r="C627" s="131"/>
      <c r="M627" s="169"/>
    </row>
    <row r="628" spans="1:13" ht="16.5" customHeight="1">
      <c r="A628" s="131"/>
      <c r="B628" s="132"/>
      <c r="C628" s="131"/>
      <c r="M628" s="169"/>
    </row>
    <row r="629" spans="1:13" ht="16.5" customHeight="1">
      <c r="A629" s="131"/>
      <c r="B629" s="132"/>
      <c r="C629" s="131"/>
      <c r="M629" s="169"/>
    </row>
    <row r="630" spans="1:13" ht="16.5" customHeight="1">
      <c r="A630" s="131"/>
      <c r="B630" s="132"/>
      <c r="C630" s="131"/>
      <c r="M630" s="169"/>
    </row>
    <row r="631" spans="1:13" ht="16.5" customHeight="1">
      <c r="A631" s="131"/>
      <c r="B631" s="132"/>
      <c r="C631" s="131"/>
      <c r="M631" s="169"/>
    </row>
    <row r="632" spans="1:13" ht="16.5" customHeight="1">
      <c r="A632" s="131"/>
      <c r="B632" s="132"/>
      <c r="C632" s="131"/>
      <c r="M632" s="169"/>
    </row>
    <row r="633" spans="1:13" ht="16.5" customHeight="1">
      <c r="A633" s="131"/>
      <c r="B633" s="132"/>
      <c r="C633" s="131"/>
      <c r="M633" s="169"/>
    </row>
    <row r="634" spans="1:13" ht="16.5" customHeight="1">
      <c r="A634" s="131"/>
      <c r="B634" s="132"/>
      <c r="C634" s="131"/>
      <c r="M634" s="169"/>
    </row>
    <row r="635" spans="1:13" ht="16.5" customHeight="1">
      <c r="A635" s="131"/>
      <c r="B635" s="132"/>
      <c r="C635" s="131"/>
      <c r="M635" s="169"/>
    </row>
    <row r="636" spans="1:13" ht="16.5" customHeight="1">
      <c r="A636" s="131"/>
      <c r="B636" s="132"/>
      <c r="C636" s="131"/>
      <c r="M636" s="169"/>
    </row>
    <row r="637" spans="1:13" ht="16.5" customHeight="1">
      <c r="A637" s="131"/>
      <c r="B637" s="132"/>
      <c r="C637" s="131"/>
      <c r="M637" s="169"/>
    </row>
    <row r="638" spans="1:13" ht="16.5" customHeight="1">
      <c r="A638" s="131"/>
      <c r="B638" s="132"/>
      <c r="C638" s="131"/>
      <c r="M638" s="169"/>
    </row>
    <row r="639" spans="1:13" ht="16.5" customHeight="1">
      <c r="A639" s="131"/>
      <c r="B639" s="132"/>
      <c r="C639" s="131"/>
      <c r="M639" s="169"/>
    </row>
    <row r="640" spans="1:13" ht="16.5" customHeight="1">
      <c r="A640" s="131"/>
      <c r="B640" s="132"/>
      <c r="C640" s="131"/>
      <c r="M640" s="169"/>
    </row>
    <row r="641" spans="1:13" ht="16.5" customHeight="1">
      <c r="A641" s="131"/>
      <c r="B641" s="132"/>
      <c r="C641" s="131"/>
      <c r="M641" s="169"/>
    </row>
    <row r="642" spans="1:13" ht="16.5" customHeight="1">
      <c r="A642" s="131"/>
      <c r="B642" s="132"/>
      <c r="C642" s="131"/>
      <c r="M642" s="169"/>
    </row>
    <row r="643" spans="1:13" ht="16.5" customHeight="1">
      <c r="A643" s="131"/>
      <c r="B643" s="132"/>
      <c r="C643" s="131"/>
      <c r="M643" s="169"/>
    </row>
    <row r="644" spans="1:13" ht="16.5" customHeight="1">
      <c r="A644" s="131"/>
      <c r="B644" s="132"/>
      <c r="C644" s="131"/>
      <c r="M644" s="169"/>
    </row>
    <row r="645" spans="1:13" ht="16.5" customHeight="1">
      <c r="A645" s="131"/>
      <c r="B645" s="132"/>
      <c r="C645" s="131"/>
      <c r="M645" s="169"/>
    </row>
    <row r="646" spans="1:13" ht="16.5" customHeight="1">
      <c r="A646" s="131"/>
      <c r="B646" s="132"/>
      <c r="C646" s="131"/>
      <c r="M646" s="169"/>
    </row>
    <row r="647" spans="1:13" ht="16.5" customHeight="1">
      <c r="A647" s="131"/>
      <c r="B647" s="132"/>
      <c r="C647" s="131"/>
      <c r="M647" s="169"/>
    </row>
    <row r="648" spans="1:13" ht="16.5" customHeight="1">
      <c r="A648" s="131"/>
      <c r="B648" s="132"/>
      <c r="C648" s="131"/>
      <c r="M648" s="169"/>
    </row>
    <row r="649" spans="1:13" ht="16.5" customHeight="1">
      <c r="A649" s="131"/>
      <c r="B649" s="132"/>
      <c r="C649" s="131"/>
      <c r="M649" s="169"/>
    </row>
    <row r="650" spans="1:13" ht="16.5" customHeight="1">
      <c r="A650" s="131"/>
      <c r="B650" s="132"/>
      <c r="C650" s="131"/>
      <c r="M650" s="169"/>
    </row>
    <row r="651" spans="1:13" ht="16.5" customHeight="1">
      <c r="A651" s="131"/>
      <c r="B651" s="132"/>
      <c r="C651" s="131"/>
      <c r="M651" s="169"/>
    </row>
    <row r="652" spans="1:13" ht="16.5" customHeight="1">
      <c r="A652" s="131"/>
      <c r="B652" s="132"/>
      <c r="C652" s="131"/>
      <c r="M652" s="169"/>
    </row>
    <row r="653" spans="1:13" ht="16.5" customHeight="1">
      <c r="A653" s="131"/>
      <c r="B653" s="132"/>
      <c r="C653" s="131"/>
      <c r="M653" s="169"/>
    </row>
    <row r="654" spans="1:13" ht="16.5" customHeight="1">
      <c r="A654" s="131"/>
      <c r="B654" s="132"/>
      <c r="C654" s="131"/>
      <c r="M654" s="169"/>
    </row>
    <row r="655" spans="1:13" ht="16.5" customHeight="1">
      <c r="A655" s="131"/>
      <c r="B655" s="132"/>
      <c r="C655" s="131"/>
      <c r="M655" s="169"/>
    </row>
    <row r="656" spans="1:13" ht="16.5" customHeight="1">
      <c r="A656" s="131"/>
      <c r="B656" s="132"/>
      <c r="C656" s="131"/>
      <c r="M656" s="169"/>
    </row>
    <row r="657" spans="1:13" ht="16.5" customHeight="1">
      <c r="A657" s="131"/>
      <c r="B657" s="132"/>
      <c r="C657" s="131"/>
      <c r="M657" s="169"/>
    </row>
    <row r="658" spans="1:13" ht="16.5" customHeight="1">
      <c r="A658" s="131"/>
      <c r="B658" s="132"/>
      <c r="C658" s="131"/>
      <c r="M658" s="169"/>
    </row>
    <row r="659" spans="1:13" ht="16.5" customHeight="1">
      <c r="A659" s="131"/>
      <c r="B659" s="132"/>
      <c r="C659" s="131"/>
      <c r="M659" s="169"/>
    </row>
    <row r="660" spans="1:13" ht="16.5" customHeight="1">
      <c r="A660" s="131"/>
      <c r="B660" s="132"/>
      <c r="C660" s="131"/>
      <c r="M660" s="169"/>
    </row>
    <row r="661" spans="1:13" ht="16.5" customHeight="1">
      <c r="A661" s="131"/>
      <c r="B661" s="132"/>
      <c r="C661" s="131"/>
      <c r="M661" s="169"/>
    </row>
    <row r="662" spans="1:13" ht="16.5" customHeight="1">
      <c r="A662" s="131"/>
      <c r="B662" s="132"/>
      <c r="C662" s="131"/>
      <c r="M662" s="169"/>
    </row>
    <row r="663" spans="1:13" ht="16.5" customHeight="1">
      <c r="A663" s="131"/>
      <c r="B663" s="132"/>
      <c r="C663" s="131"/>
      <c r="M663" s="169"/>
    </row>
    <row r="664" spans="1:13" ht="16.5" customHeight="1">
      <c r="A664" s="131"/>
      <c r="B664" s="132"/>
      <c r="C664" s="131"/>
      <c r="M664" s="169"/>
    </row>
    <row r="665" spans="1:13" ht="16.5" customHeight="1">
      <c r="A665" s="131"/>
      <c r="B665" s="132"/>
      <c r="C665" s="131"/>
      <c r="M665" s="169"/>
    </row>
    <row r="666" spans="1:13" ht="16.5" customHeight="1">
      <c r="A666" s="131"/>
      <c r="B666" s="132"/>
      <c r="C666" s="131"/>
      <c r="M666" s="169"/>
    </row>
    <row r="667" spans="1:13" ht="16.5" customHeight="1">
      <c r="A667" s="131"/>
      <c r="B667" s="132"/>
      <c r="C667" s="131"/>
      <c r="M667" s="169"/>
    </row>
    <row r="668" spans="1:13" ht="16.5" customHeight="1">
      <c r="A668" s="131"/>
      <c r="B668" s="132"/>
      <c r="C668" s="131"/>
      <c r="M668" s="169"/>
    </row>
    <row r="669" spans="1:13" ht="16.5" customHeight="1">
      <c r="A669" s="131"/>
      <c r="B669" s="132"/>
      <c r="C669" s="131"/>
      <c r="M669" s="169"/>
    </row>
    <row r="670" spans="1:13" ht="16.5" customHeight="1">
      <c r="A670" s="131"/>
      <c r="B670" s="132"/>
      <c r="C670" s="131"/>
      <c r="M670" s="169"/>
    </row>
    <row r="671" spans="1:13" ht="16.5" customHeight="1">
      <c r="A671" s="131"/>
      <c r="B671" s="132"/>
      <c r="C671" s="131"/>
      <c r="M671" s="169"/>
    </row>
    <row r="672" spans="1:13" ht="16.5" customHeight="1">
      <c r="A672" s="131"/>
      <c r="B672" s="132"/>
      <c r="C672" s="131"/>
      <c r="M672" s="169"/>
    </row>
    <row r="673" spans="1:13" ht="16.5" customHeight="1">
      <c r="A673" s="131"/>
      <c r="B673" s="132"/>
      <c r="C673" s="131"/>
      <c r="M673" s="169"/>
    </row>
    <row r="674" spans="1:13" ht="16.5" customHeight="1">
      <c r="A674" s="131"/>
      <c r="B674" s="132"/>
      <c r="C674" s="131"/>
      <c r="M674" s="169"/>
    </row>
    <row r="675" spans="1:13" ht="16.5" customHeight="1">
      <c r="A675" s="131"/>
      <c r="B675" s="132"/>
      <c r="C675" s="131"/>
      <c r="M675" s="169"/>
    </row>
    <row r="676" spans="1:13" ht="16.5" customHeight="1">
      <c r="A676" s="131"/>
      <c r="B676" s="132"/>
      <c r="C676" s="131"/>
      <c r="M676" s="169"/>
    </row>
    <row r="677" spans="1:13" ht="16.5" customHeight="1">
      <c r="A677" s="131"/>
      <c r="B677" s="132"/>
      <c r="C677" s="131"/>
      <c r="M677" s="169"/>
    </row>
    <row r="678" spans="1:13" ht="16.5" customHeight="1">
      <c r="A678" s="131"/>
      <c r="B678" s="132"/>
      <c r="C678" s="131"/>
      <c r="M678" s="169"/>
    </row>
    <row r="679" spans="1:13" ht="16.5" customHeight="1">
      <c r="A679" s="131"/>
      <c r="B679" s="132"/>
      <c r="C679" s="131"/>
      <c r="M679" s="169"/>
    </row>
    <row r="680" spans="1:13" ht="16.5" customHeight="1">
      <c r="A680" s="131"/>
      <c r="B680" s="132"/>
      <c r="C680" s="131"/>
      <c r="M680" s="169"/>
    </row>
    <row r="681" spans="1:13" ht="16.5" customHeight="1">
      <c r="A681" s="131"/>
      <c r="B681" s="132"/>
      <c r="C681" s="131"/>
      <c r="M681" s="169"/>
    </row>
    <row r="682" spans="1:13" ht="16.5" customHeight="1">
      <c r="A682" s="131"/>
      <c r="B682" s="132"/>
      <c r="C682" s="131"/>
      <c r="M682" s="169"/>
    </row>
    <row r="683" spans="1:13" ht="16.5" customHeight="1">
      <c r="A683" s="131"/>
      <c r="B683" s="132"/>
      <c r="C683" s="131"/>
      <c r="M683" s="169"/>
    </row>
    <row r="684" spans="1:13" ht="16.5" customHeight="1">
      <c r="A684" s="131"/>
      <c r="B684" s="132"/>
      <c r="C684" s="131"/>
      <c r="M684" s="169"/>
    </row>
    <row r="685" spans="1:13" ht="16.5" customHeight="1">
      <c r="A685" s="131"/>
      <c r="B685" s="132"/>
      <c r="C685" s="131"/>
      <c r="M685" s="169"/>
    </row>
    <row r="686" spans="1:13" ht="16.5" customHeight="1">
      <c r="A686" s="131"/>
      <c r="B686" s="132"/>
      <c r="C686" s="131"/>
      <c r="M686" s="169"/>
    </row>
    <row r="687" spans="1:13" ht="16.5" customHeight="1">
      <c r="A687" s="131"/>
      <c r="B687" s="132"/>
      <c r="C687" s="131"/>
      <c r="M687" s="169"/>
    </row>
    <row r="688" spans="1:13" ht="16.5" customHeight="1">
      <c r="A688" s="131"/>
      <c r="B688" s="132"/>
      <c r="C688" s="131"/>
      <c r="M688" s="169"/>
    </row>
    <row r="689" spans="1:13" ht="16.5" customHeight="1">
      <c r="A689" s="131"/>
      <c r="B689" s="132"/>
      <c r="C689" s="131"/>
      <c r="M689" s="169"/>
    </row>
    <row r="690" spans="1:13" ht="16.5" customHeight="1">
      <c r="A690" s="131"/>
      <c r="B690" s="132"/>
      <c r="C690" s="131"/>
      <c r="M690" s="169"/>
    </row>
    <row r="691" spans="1:13" ht="16.5" customHeight="1">
      <c r="A691" s="131"/>
      <c r="B691" s="132"/>
      <c r="C691" s="131"/>
      <c r="M691" s="169"/>
    </row>
    <row r="692" spans="1:13" ht="16.5" customHeight="1">
      <c r="A692" s="131"/>
      <c r="B692" s="132"/>
      <c r="C692" s="131"/>
      <c r="M692" s="169"/>
    </row>
    <row r="693" spans="1:13" ht="16.5" customHeight="1">
      <c r="A693" s="131"/>
      <c r="B693" s="132"/>
      <c r="C693" s="131"/>
      <c r="M693" s="169"/>
    </row>
    <row r="694" spans="1:13" ht="16.5" customHeight="1">
      <c r="A694" s="131"/>
      <c r="B694" s="132"/>
      <c r="C694" s="131"/>
      <c r="M694" s="169"/>
    </row>
    <row r="695" spans="1:13" ht="16.5" customHeight="1">
      <c r="A695" s="131"/>
      <c r="B695" s="132"/>
      <c r="C695" s="131"/>
      <c r="M695" s="169"/>
    </row>
    <row r="696" spans="1:13" ht="16.5" customHeight="1">
      <c r="A696" s="131"/>
      <c r="B696" s="132"/>
      <c r="C696" s="131"/>
      <c r="M696" s="169"/>
    </row>
    <row r="697" spans="1:13" ht="16.5" customHeight="1">
      <c r="A697" s="131"/>
      <c r="B697" s="132"/>
      <c r="C697" s="131"/>
      <c r="M697" s="169"/>
    </row>
    <row r="698" spans="1:13" ht="16.5" customHeight="1">
      <c r="A698" s="131"/>
      <c r="B698" s="132"/>
      <c r="C698" s="131"/>
      <c r="M698" s="169"/>
    </row>
    <row r="699" spans="1:13" ht="16.5" customHeight="1">
      <c r="A699" s="131"/>
      <c r="B699" s="132"/>
      <c r="C699" s="131"/>
      <c r="M699" s="169"/>
    </row>
    <row r="700" spans="1:13" ht="16.5" customHeight="1">
      <c r="A700" s="131"/>
      <c r="B700" s="132"/>
      <c r="C700" s="131"/>
      <c r="M700" s="169"/>
    </row>
    <row r="701" spans="1:13" ht="16.5" customHeight="1">
      <c r="A701" s="131"/>
      <c r="B701" s="132"/>
      <c r="C701" s="131"/>
      <c r="M701" s="169"/>
    </row>
    <row r="702" spans="1:13" ht="16.5" customHeight="1">
      <c r="A702" s="131"/>
      <c r="B702" s="132"/>
      <c r="C702" s="131"/>
      <c r="M702" s="169"/>
    </row>
    <row r="703" spans="1:13" ht="16.5" customHeight="1">
      <c r="A703" s="131"/>
      <c r="B703" s="132"/>
      <c r="C703" s="131"/>
      <c r="M703" s="169"/>
    </row>
    <row r="704" spans="1:13" ht="16.5" customHeight="1">
      <c r="A704" s="131"/>
      <c r="B704" s="132"/>
      <c r="C704" s="131"/>
      <c r="M704" s="169"/>
    </row>
    <row r="705" spans="1:13" ht="16.5" customHeight="1">
      <c r="A705" s="131"/>
      <c r="B705" s="132"/>
      <c r="C705" s="131"/>
      <c r="M705" s="169"/>
    </row>
    <row r="706" spans="1:13" ht="16.5" customHeight="1">
      <c r="A706" s="131"/>
      <c r="B706" s="132"/>
      <c r="C706" s="131"/>
      <c r="M706" s="169"/>
    </row>
    <row r="707" spans="1:13" ht="16.5" customHeight="1">
      <c r="A707" s="131"/>
      <c r="B707" s="132"/>
      <c r="C707" s="131"/>
      <c r="M707" s="169"/>
    </row>
    <row r="708" spans="1:13" ht="16.5" customHeight="1">
      <c r="A708" s="131"/>
      <c r="B708" s="132"/>
      <c r="C708" s="131"/>
      <c r="M708" s="169"/>
    </row>
    <row r="709" spans="1:13" ht="16.5" customHeight="1">
      <c r="A709" s="131"/>
      <c r="B709" s="132"/>
      <c r="C709" s="131"/>
      <c r="M709" s="169"/>
    </row>
    <row r="710" spans="1:13" ht="16.5" customHeight="1">
      <c r="A710" s="131"/>
      <c r="B710" s="132"/>
      <c r="C710" s="131"/>
      <c r="M710" s="169"/>
    </row>
    <row r="711" spans="1:13" ht="16.5" customHeight="1">
      <c r="A711" s="131"/>
      <c r="B711" s="132"/>
      <c r="C711" s="131"/>
      <c r="M711" s="169"/>
    </row>
    <row r="712" spans="1:13" ht="16.5" customHeight="1">
      <c r="A712" s="131"/>
      <c r="B712" s="132"/>
      <c r="C712" s="131"/>
      <c r="M712" s="169"/>
    </row>
    <row r="713" spans="1:13" ht="16.5" customHeight="1">
      <c r="A713" s="131"/>
      <c r="B713" s="132"/>
      <c r="C713" s="131"/>
      <c r="M713" s="169"/>
    </row>
    <row r="714" spans="1:13" ht="16.5" customHeight="1">
      <c r="A714" s="131"/>
      <c r="B714" s="132"/>
      <c r="C714" s="131"/>
      <c r="M714" s="169"/>
    </row>
    <row r="715" spans="1:13" ht="16.5" customHeight="1">
      <c r="A715" s="131"/>
      <c r="B715" s="132"/>
      <c r="C715" s="131"/>
      <c r="M715" s="169"/>
    </row>
    <row r="716" spans="1:13" ht="16.5" customHeight="1">
      <c r="A716" s="131"/>
      <c r="B716" s="132"/>
      <c r="C716" s="131"/>
      <c r="M716" s="169"/>
    </row>
    <row r="717" spans="1:13" ht="16.5" customHeight="1">
      <c r="A717" s="131"/>
      <c r="B717" s="132"/>
      <c r="C717" s="131"/>
      <c r="M717" s="169"/>
    </row>
    <row r="718" spans="1:13" ht="16.5" customHeight="1">
      <c r="A718" s="131"/>
      <c r="B718" s="132"/>
      <c r="C718" s="131"/>
      <c r="M718" s="169"/>
    </row>
    <row r="719" spans="1:13" ht="16.5" customHeight="1">
      <c r="A719" s="131"/>
      <c r="B719" s="132"/>
      <c r="C719" s="131"/>
      <c r="M719" s="169"/>
    </row>
    <row r="720" spans="1:13" ht="16.5" customHeight="1">
      <c r="A720" s="131"/>
      <c r="B720" s="132"/>
      <c r="C720" s="131"/>
      <c r="M720" s="169"/>
    </row>
    <row r="721" spans="1:13" ht="16.5" customHeight="1">
      <c r="A721" s="131"/>
      <c r="B721" s="132"/>
      <c r="C721" s="131"/>
      <c r="M721" s="169"/>
    </row>
    <row r="722" spans="1:13" ht="16.5" customHeight="1">
      <c r="A722" s="131"/>
      <c r="B722" s="132"/>
      <c r="C722" s="131"/>
      <c r="M722" s="169"/>
    </row>
    <row r="723" spans="1:13" ht="16.5" customHeight="1">
      <c r="A723" s="131"/>
      <c r="B723" s="132"/>
      <c r="C723" s="131"/>
      <c r="M723" s="169"/>
    </row>
    <row r="724" spans="1:13" ht="16.5" customHeight="1">
      <c r="A724" s="131"/>
      <c r="B724" s="132"/>
      <c r="C724" s="131"/>
      <c r="M724" s="169"/>
    </row>
    <row r="725" spans="1:13" ht="16.5" customHeight="1">
      <c r="A725" s="131"/>
      <c r="B725" s="132"/>
      <c r="C725" s="131"/>
      <c r="M725" s="169"/>
    </row>
    <row r="726" spans="1:13" ht="16.5" customHeight="1">
      <c r="A726" s="131"/>
      <c r="B726" s="132"/>
      <c r="C726" s="131"/>
      <c r="M726" s="169"/>
    </row>
    <row r="727" spans="1:13" ht="16.5" customHeight="1">
      <c r="A727" s="131"/>
      <c r="B727" s="132"/>
      <c r="C727" s="131"/>
      <c r="M727" s="169"/>
    </row>
    <row r="728" spans="1:13" ht="16.5" customHeight="1">
      <c r="A728" s="131"/>
      <c r="B728" s="132"/>
      <c r="C728" s="131"/>
      <c r="M728" s="169"/>
    </row>
    <row r="729" spans="1:13" ht="16.5" customHeight="1">
      <c r="A729" s="131"/>
      <c r="B729" s="132"/>
      <c r="C729" s="131"/>
      <c r="M729" s="169"/>
    </row>
    <row r="730" spans="1:13" ht="16.5" customHeight="1">
      <c r="A730" s="131"/>
      <c r="B730" s="132"/>
      <c r="C730" s="131"/>
      <c r="M730" s="169"/>
    </row>
    <row r="731" spans="1:13" ht="16.5" customHeight="1">
      <c r="A731" s="131"/>
      <c r="B731" s="132"/>
      <c r="C731" s="131"/>
      <c r="M731" s="169"/>
    </row>
    <row r="732" spans="1:13" ht="16.5" customHeight="1">
      <c r="A732" s="131"/>
      <c r="B732" s="132"/>
      <c r="C732" s="131"/>
      <c r="M732" s="169"/>
    </row>
    <row r="733" spans="1:13" ht="16.5" customHeight="1">
      <c r="A733" s="131"/>
      <c r="B733" s="132"/>
      <c r="C733" s="131"/>
      <c r="M733" s="169"/>
    </row>
    <row r="734" spans="1:13" ht="16.5" customHeight="1">
      <c r="A734" s="131"/>
      <c r="B734" s="132"/>
      <c r="C734" s="131"/>
      <c r="M734" s="169"/>
    </row>
    <row r="735" spans="1:13" ht="16.5" customHeight="1">
      <c r="A735" s="131"/>
      <c r="B735" s="132"/>
      <c r="C735" s="131"/>
      <c r="M735" s="169"/>
    </row>
    <row r="736" spans="1:13" ht="16.5" customHeight="1">
      <c r="A736" s="131"/>
      <c r="B736" s="132"/>
      <c r="C736" s="131"/>
      <c r="M736" s="169"/>
    </row>
    <row r="737" spans="1:13" ht="16.5" customHeight="1">
      <c r="A737" s="131"/>
      <c r="B737" s="132"/>
      <c r="C737" s="131"/>
      <c r="M737" s="169"/>
    </row>
    <row r="738" spans="1:13" ht="16.5" customHeight="1">
      <c r="A738" s="131"/>
      <c r="B738" s="132"/>
      <c r="C738" s="131"/>
      <c r="M738" s="169"/>
    </row>
    <row r="739" spans="1:13" ht="16.5" customHeight="1">
      <c r="A739" s="131"/>
      <c r="B739" s="132"/>
      <c r="C739" s="131"/>
      <c r="M739" s="169"/>
    </row>
    <row r="740" spans="1:13" ht="16.5" customHeight="1">
      <c r="A740" s="131"/>
      <c r="B740" s="132"/>
      <c r="C740" s="131"/>
      <c r="M740" s="169"/>
    </row>
    <row r="741" spans="1:13" ht="16.5" customHeight="1">
      <c r="A741" s="131"/>
      <c r="B741" s="132"/>
      <c r="C741" s="131"/>
      <c r="M741" s="169"/>
    </row>
    <row r="742" spans="1:13" ht="16.5" customHeight="1">
      <c r="A742" s="131"/>
      <c r="B742" s="132"/>
      <c r="C742" s="131"/>
      <c r="M742" s="169"/>
    </row>
    <row r="743" spans="1:13" ht="16.5" customHeight="1">
      <c r="A743" s="131"/>
      <c r="B743" s="132"/>
      <c r="C743" s="131"/>
      <c r="M743" s="169"/>
    </row>
    <row r="744" spans="1:13" ht="16.5" customHeight="1">
      <c r="A744" s="131"/>
      <c r="B744" s="132"/>
      <c r="C744" s="131"/>
      <c r="M744" s="169"/>
    </row>
    <row r="745" spans="1:13" ht="16.5" customHeight="1">
      <c r="A745" s="131"/>
      <c r="B745" s="132"/>
      <c r="C745" s="131"/>
      <c r="M745" s="169"/>
    </row>
    <row r="746" spans="1:13" ht="16.5" customHeight="1">
      <c r="A746" s="131"/>
      <c r="B746" s="132"/>
      <c r="C746" s="131"/>
      <c r="M746" s="169"/>
    </row>
    <row r="747" spans="1:13" ht="16.5" customHeight="1">
      <c r="A747" s="131"/>
      <c r="B747" s="132"/>
      <c r="C747" s="131"/>
      <c r="M747" s="169"/>
    </row>
    <row r="748" spans="1:13" ht="16.5" customHeight="1">
      <c r="A748" s="131"/>
      <c r="B748" s="132"/>
      <c r="C748" s="131"/>
      <c r="M748" s="169"/>
    </row>
    <row r="749" spans="1:13" ht="16.5" customHeight="1">
      <c r="A749" s="131"/>
      <c r="B749" s="132"/>
      <c r="C749" s="131"/>
      <c r="M749" s="169"/>
    </row>
    <row r="750" spans="1:13" ht="16.5" customHeight="1">
      <c r="A750" s="131"/>
      <c r="B750" s="132"/>
      <c r="C750" s="131"/>
      <c r="M750" s="169"/>
    </row>
    <row r="751" spans="1:13" ht="16.5" customHeight="1">
      <c r="A751" s="131"/>
      <c r="B751" s="132"/>
      <c r="C751" s="131"/>
      <c r="M751" s="169"/>
    </row>
    <row r="752" spans="1:13" ht="16.5" customHeight="1">
      <c r="A752" s="131"/>
      <c r="B752" s="132"/>
      <c r="C752" s="131"/>
      <c r="M752" s="169"/>
    </row>
    <row r="753" spans="1:13" ht="16.5" customHeight="1">
      <c r="A753" s="131"/>
      <c r="B753" s="132"/>
      <c r="C753" s="131"/>
      <c r="M753" s="169"/>
    </row>
    <row r="754" spans="1:13" ht="16.5" customHeight="1">
      <c r="A754" s="131"/>
      <c r="B754" s="132"/>
      <c r="C754" s="131"/>
      <c r="M754" s="169"/>
    </row>
    <row r="755" spans="1:13" ht="16.5" customHeight="1">
      <c r="A755" s="131"/>
      <c r="B755" s="132"/>
      <c r="C755" s="131"/>
      <c r="M755" s="169"/>
    </row>
    <row r="756" spans="1:13" ht="16.5" customHeight="1">
      <c r="A756" s="131"/>
      <c r="B756" s="132"/>
      <c r="C756" s="131"/>
      <c r="M756" s="169"/>
    </row>
    <row r="757" spans="1:13" ht="16.5" customHeight="1">
      <c r="A757" s="131"/>
      <c r="B757" s="132"/>
      <c r="C757" s="131"/>
      <c r="M757" s="169"/>
    </row>
    <row r="758" spans="1:13" ht="16.5" customHeight="1">
      <c r="A758" s="131"/>
      <c r="B758" s="132"/>
      <c r="C758" s="131"/>
      <c r="M758" s="169"/>
    </row>
    <row r="759" spans="1:13" ht="16.5" customHeight="1">
      <c r="A759" s="131"/>
      <c r="B759" s="132"/>
      <c r="C759" s="131"/>
      <c r="M759" s="169"/>
    </row>
    <row r="760" spans="1:13" ht="16.5" customHeight="1">
      <c r="A760" s="131"/>
      <c r="B760" s="132"/>
      <c r="C760" s="131"/>
      <c r="M760" s="169"/>
    </row>
    <row r="761" spans="1:13" ht="16.5" customHeight="1">
      <c r="A761" s="131"/>
      <c r="B761" s="132"/>
      <c r="C761" s="131"/>
      <c r="M761" s="169"/>
    </row>
    <row r="762" spans="1:13" ht="16.5" customHeight="1">
      <c r="A762" s="131"/>
      <c r="B762" s="132"/>
      <c r="C762" s="131"/>
      <c r="M762" s="169"/>
    </row>
    <row r="763" spans="1:13" ht="16.5" customHeight="1">
      <c r="A763" s="131"/>
      <c r="B763" s="132"/>
      <c r="C763" s="131"/>
      <c r="M763" s="169"/>
    </row>
    <row r="764" spans="1:13" ht="16.5" customHeight="1">
      <c r="A764" s="131"/>
      <c r="B764" s="132"/>
      <c r="C764" s="131"/>
      <c r="M764" s="169"/>
    </row>
    <row r="765" spans="1:13" ht="16.5" customHeight="1">
      <c r="A765" s="131"/>
      <c r="B765" s="132"/>
      <c r="C765" s="131"/>
      <c r="M765" s="169"/>
    </row>
    <row r="766" spans="1:13" ht="16.5" customHeight="1">
      <c r="A766" s="131"/>
      <c r="B766" s="132"/>
      <c r="C766" s="131"/>
      <c r="M766" s="169"/>
    </row>
    <row r="767" spans="1:13" ht="16.5" customHeight="1">
      <c r="A767" s="131"/>
      <c r="B767" s="132"/>
      <c r="C767" s="131"/>
      <c r="M767" s="169"/>
    </row>
    <row r="768" spans="1:13" ht="16.5" customHeight="1">
      <c r="A768" s="131"/>
      <c r="B768" s="132"/>
      <c r="C768" s="131"/>
      <c r="M768" s="169"/>
    </row>
    <row r="769" spans="1:13" ht="16.5" customHeight="1">
      <c r="A769" s="131"/>
      <c r="B769" s="132"/>
      <c r="C769" s="131"/>
      <c r="M769" s="169"/>
    </row>
    <row r="770" spans="1:13" ht="16.5" customHeight="1">
      <c r="A770" s="131"/>
      <c r="B770" s="132"/>
      <c r="C770" s="131"/>
      <c r="M770" s="169"/>
    </row>
    <row r="771" spans="1:13" ht="16.5" customHeight="1">
      <c r="A771" s="131"/>
      <c r="B771" s="132"/>
      <c r="C771" s="131"/>
      <c r="M771" s="169"/>
    </row>
    <row r="772" spans="1:13" ht="16.5" customHeight="1">
      <c r="A772" s="131"/>
      <c r="B772" s="132"/>
      <c r="C772" s="131"/>
      <c r="M772" s="169"/>
    </row>
    <row r="773" spans="1:13" ht="16.5" customHeight="1">
      <c r="A773" s="131"/>
      <c r="B773" s="132"/>
      <c r="C773" s="131"/>
      <c r="M773" s="169"/>
    </row>
    <row r="774" spans="1:13" ht="16.5" customHeight="1">
      <c r="A774" s="131"/>
      <c r="B774" s="132"/>
      <c r="C774" s="131"/>
      <c r="M774" s="169"/>
    </row>
    <row r="775" spans="1:13" ht="16.5" customHeight="1">
      <c r="A775" s="131"/>
      <c r="B775" s="132"/>
      <c r="C775" s="131"/>
      <c r="M775" s="169"/>
    </row>
    <row r="776" spans="1:13" ht="16.5" customHeight="1">
      <c r="A776" s="131"/>
      <c r="B776" s="132"/>
      <c r="C776" s="131"/>
      <c r="M776" s="169"/>
    </row>
    <row r="777" spans="1:13" ht="16.5" customHeight="1">
      <c r="A777" s="131"/>
      <c r="B777" s="132"/>
      <c r="C777" s="131"/>
      <c r="M777" s="169"/>
    </row>
    <row r="778" spans="1:13" ht="16.5" customHeight="1">
      <c r="A778" s="131"/>
      <c r="B778" s="132"/>
      <c r="C778" s="131"/>
      <c r="M778" s="169"/>
    </row>
    <row r="779" spans="1:13" ht="16.5" customHeight="1">
      <c r="A779" s="131"/>
      <c r="B779" s="132"/>
      <c r="C779" s="131"/>
      <c r="M779" s="169"/>
    </row>
    <row r="780" spans="1:13" ht="16.5" customHeight="1">
      <c r="A780" s="131"/>
      <c r="B780" s="132"/>
      <c r="C780" s="131"/>
      <c r="M780" s="169"/>
    </row>
    <row r="781" spans="1:13" ht="16.5" customHeight="1">
      <c r="A781" s="131"/>
      <c r="B781" s="132"/>
      <c r="C781" s="131"/>
      <c r="M781" s="169"/>
    </row>
    <row r="782" spans="1:13" ht="16.5" customHeight="1">
      <c r="A782" s="131"/>
      <c r="B782" s="132"/>
      <c r="C782" s="131"/>
      <c r="M782" s="169"/>
    </row>
    <row r="783" spans="1:13" ht="16.5" customHeight="1">
      <c r="A783" s="131"/>
      <c r="B783" s="132"/>
      <c r="C783" s="131"/>
      <c r="M783" s="169"/>
    </row>
    <row r="784" spans="1:13" ht="16.5" customHeight="1">
      <c r="A784" s="131"/>
      <c r="B784" s="132"/>
      <c r="C784" s="131"/>
      <c r="M784" s="169"/>
    </row>
    <row r="785" spans="1:13" ht="16.5" customHeight="1">
      <c r="A785" s="131"/>
      <c r="B785" s="132"/>
      <c r="C785" s="131"/>
      <c r="M785" s="169"/>
    </row>
    <row r="786" spans="1:13" ht="16.5" customHeight="1">
      <c r="A786" s="131"/>
      <c r="B786" s="132"/>
      <c r="C786" s="131"/>
      <c r="M786" s="169"/>
    </row>
    <row r="787" spans="1:13" ht="16.5" customHeight="1">
      <c r="A787" s="131"/>
      <c r="B787" s="132"/>
      <c r="C787" s="131"/>
      <c r="M787" s="169"/>
    </row>
    <row r="788" spans="1:13" ht="16.5" customHeight="1">
      <c r="A788" s="131"/>
      <c r="B788" s="132"/>
      <c r="C788" s="131"/>
      <c r="M788" s="169"/>
    </row>
    <row r="789" spans="1:13" ht="16.5" customHeight="1">
      <c r="A789" s="131"/>
      <c r="B789" s="132"/>
      <c r="C789" s="131"/>
      <c r="M789" s="169"/>
    </row>
    <row r="790" spans="1:13" ht="16.5" customHeight="1">
      <c r="A790" s="131"/>
      <c r="B790" s="132"/>
      <c r="C790" s="131"/>
      <c r="M790" s="169"/>
    </row>
    <row r="791" spans="1:13" ht="16.5" customHeight="1">
      <c r="A791" s="131"/>
      <c r="B791" s="132"/>
      <c r="C791" s="131"/>
      <c r="M791" s="169"/>
    </row>
    <row r="792" spans="1:13" ht="16.5" customHeight="1">
      <c r="A792" s="131"/>
      <c r="B792" s="132"/>
      <c r="C792" s="131"/>
      <c r="M792" s="169"/>
    </row>
    <row r="793" spans="1:13" ht="16.5" customHeight="1">
      <c r="A793" s="131"/>
      <c r="B793" s="132"/>
      <c r="C793" s="131"/>
      <c r="M793" s="169"/>
    </row>
    <row r="794" spans="1:13" ht="16.5" customHeight="1">
      <c r="A794" s="131"/>
      <c r="B794" s="132"/>
      <c r="C794" s="131"/>
      <c r="M794" s="169"/>
    </row>
    <row r="795" spans="1:13" ht="16.5" customHeight="1">
      <c r="A795" s="131"/>
      <c r="B795" s="132"/>
      <c r="C795" s="131"/>
      <c r="M795" s="169"/>
    </row>
    <row r="796" spans="1:13" ht="16.5" customHeight="1">
      <c r="A796" s="131"/>
      <c r="B796" s="132"/>
      <c r="C796" s="131"/>
      <c r="M796" s="169"/>
    </row>
    <row r="797" spans="1:13" ht="16.5" customHeight="1">
      <c r="A797" s="131"/>
      <c r="B797" s="132"/>
      <c r="C797" s="131"/>
      <c r="M797" s="169"/>
    </row>
    <row r="798" spans="1:13" ht="16.5" customHeight="1">
      <c r="A798" s="131"/>
      <c r="B798" s="132"/>
      <c r="C798" s="131"/>
      <c r="M798" s="169"/>
    </row>
    <row r="799" spans="1:13" ht="16.5" customHeight="1">
      <c r="A799" s="131"/>
      <c r="B799" s="132"/>
      <c r="C799" s="131"/>
      <c r="M799" s="169"/>
    </row>
    <row r="800" spans="1:13" ht="16.5" customHeight="1">
      <c r="A800" s="131"/>
      <c r="B800" s="132"/>
      <c r="C800" s="131"/>
      <c r="M800" s="169"/>
    </row>
    <row r="801" spans="1:13" ht="16.5" customHeight="1">
      <c r="A801" s="131"/>
      <c r="B801" s="132"/>
      <c r="C801" s="131"/>
      <c r="M801" s="169"/>
    </row>
    <row r="802" spans="1:13" ht="16.5" customHeight="1">
      <c r="A802" s="131"/>
      <c r="B802" s="132"/>
      <c r="C802" s="131"/>
      <c r="M802" s="169"/>
    </row>
    <row r="803" spans="1:13" ht="16.5" customHeight="1">
      <c r="A803" s="131"/>
      <c r="B803" s="132"/>
      <c r="C803" s="131"/>
      <c r="M803" s="169"/>
    </row>
    <row r="804" spans="1:13" ht="16.5" customHeight="1">
      <c r="A804" s="131"/>
      <c r="B804" s="132"/>
      <c r="C804" s="131"/>
      <c r="M804" s="169"/>
    </row>
    <row r="805" spans="1:13" ht="16.5" customHeight="1">
      <c r="A805" s="131"/>
      <c r="B805" s="132"/>
      <c r="C805" s="131"/>
      <c r="M805" s="169"/>
    </row>
    <row r="806" spans="1:13" ht="16.5" customHeight="1">
      <c r="A806" s="131"/>
      <c r="B806" s="132"/>
      <c r="C806" s="131"/>
      <c r="M806" s="169"/>
    </row>
    <row r="807" spans="1:13" ht="16.5" customHeight="1">
      <c r="A807" s="131"/>
      <c r="B807" s="132"/>
      <c r="C807" s="131"/>
      <c r="M807" s="169"/>
    </row>
    <row r="808" spans="1:13" ht="16.5" customHeight="1">
      <c r="A808" s="131"/>
      <c r="B808" s="132"/>
      <c r="C808" s="131"/>
      <c r="M808" s="169"/>
    </row>
    <row r="809" spans="1:13" ht="16.5" customHeight="1">
      <c r="A809" s="131"/>
      <c r="B809" s="132"/>
      <c r="C809" s="131"/>
      <c r="M809" s="169"/>
    </row>
    <row r="810" spans="1:13" ht="16.5" customHeight="1">
      <c r="A810" s="131"/>
      <c r="B810" s="132"/>
      <c r="C810" s="131"/>
      <c r="M810" s="169"/>
    </row>
    <row r="811" spans="1:13" ht="16.5" customHeight="1">
      <c r="A811" s="131"/>
      <c r="B811" s="132"/>
      <c r="C811" s="131"/>
      <c r="M811" s="169"/>
    </row>
    <row r="812" spans="1:13" ht="16.5" customHeight="1">
      <c r="A812" s="131"/>
      <c r="B812" s="132"/>
      <c r="C812" s="131"/>
      <c r="M812" s="169"/>
    </row>
    <row r="813" spans="1:13" ht="16.5" customHeight="1">
      <c r="A813" s="131"/>
      <c r="B813" s="132"/>
      <c r="C813" s="131"/>
      <c r="M813" s="169"/>
    </row>
    <row r="814" spans="1:13" ht="16.5" customHeight="1">
      <c r="A814" s="131"/>
      <c r="B814" s="132"/>
      <c r="C814" s="131"/>
      <c r="M814" s="169"/>
    </row>
    <row r="815" spans="1:13" ht="16.5" customHeight="1">
      <c r="A815" s="131"/>
      <c r="B815" s="132"/>
      <c r="C815" s="131"/>
      <c r="M815" s="169"/>
    </row>
    <row r="816" spans="1:13" ht="16.5" customHeight="1">
      <c r="A816" s="131"/>
      <c r="B816" s="132"/>
      <c r="C816" s="131"/>
      <c r="M816" s="169"/>
    </row>
    <row r="817" spans="1:13" ht="16.5" customHeight="1">
      <c r="A817" s="131"/>
      <c r="B817" s="132"/>
      <c r="C817" s="131"/>
      <c r="M817" s="169"/>
    </row>
    <row r="818" spans="1:13" ht="16.5" customHeight="1">
      <c r="A818" s="131"/>
      <c r="B818" s="132"/>
      <c r="C818" s="131"/>
      <c r="M818" s="169"/>
    </row>
    <row r="819" spans="1:13" ht="16.5" customHeight="1">
      <c r="A819" s="131"/>
      <c r="B819" s="132"/>
      <c r="C819" s="131"/>
      <c r="M819" s="169"/>
    </row>
    <row r="820" spans="1:13" ht="16.5" customHeight="1">
      <c r="A820" s="131"/>
      <c r="B820" s="132"/>
      <c r="C820" s="131"/>
      <c r="M820" s="169"/>
    </row>
    <row r="821" spans="1:13" ht="16.5" customHeight="1">
      <c r="A821" s="131"/>
      <c r="B821" s="132"/>
      <c r="C821" s="131"/>
      <c r="M821" s="169"/>
    </row>
    <row r="822" spans="1:13" ht="16.5" customHeight="1">
      <c r="A822" s="131"/>
      <c r="B822" s="132"/>
      <c r="C822" s="131"/>
      <c r="M822" s="169"/>
    </row>
    <row r="823" spans="1:13" ht="16.5" customHeight="1">
      <c r="A823" s="131"/>
      <c r="B823" s="132"/>
      <c r="C823" s="131"/>
      <c r="M823" s="169"/>
    </row>
    <row r="824" spans="1:13" ht="16.5" customHeight="1">
      <c r="A824" s="131"/>
      <c r="B824" s="132"/>
      <c r="C824" s="131"/>
      <c r="M824" s="169"/>
    </row>
    <row r="825" spans="1:13" ht="16.5" customHeight="1">
      <c r="A825" s="131"/>
      <c r="B825" s="132"/>
      <c r="C825" s="131"/>
      <c r="M825" s="169"/>
    </row>
    <row r="826" spans="1:13" ht="16.5" customHeight="1">
      <c r="A826" s="131"/>
      <c r="B826" s="132"/>
      <c r="C826" s="131"/>
      <c r="M826" s="169"/>
    </row>
    <row r="827" spans="1:13" ht="16.5" customHeight="1">
      <c r="A827" s="131"/>
      <c r="B827" s="132"/>
      <c r="C827" s="131"/>
      <c r="M827" s="169"/>
    </row>
    <row r="828" spans="1:13" ht="16.5" customHeight="1">
      <c r="A828" s="131"/>
      <c r="B828" s="132"/>
      <c r="C828" s="131"/>
      <c r="M828" s="169"/>
    </row>
    <row r="829" spans="1:13" ht="16.5" customHeight="1">
      <c r="A829" s="131"/>
      <c r="B829" s="132"/>
      <c r="C829" s="131"/>
      <c r="M829" s="169"/>
    </row>
    <row r="830" spans="1:13" ht="16.5" customHeight="1">
      <c r="A830" s="131"/>
      <c r="B830" s="132"/>
      <c r="C830" s="131"/>
      <c r="M830" s="169"/>
    </row>
    <row r="831" spans="1:13" ht="16.5" customHeight="1">
      <c r="A831" s="131"/>
      <c r="B831" s="132"/>
      <c r="C831" s="131"/>
      <c r="M831" s="169"/>
    </row>
    <row r="832" spans="1:13" ht="16.5" customHeight="1">
      <c r="A832" s="131"/>
      <c r="B832" s="132"/>
      <c r="C832" s="131"/>
      <c r="M832" s="169"/>
    </row>
    <row r="833" spans="1:13" ht="16.5" customHeight="1">
      <c r="A833" s="131"/>
      <c r="B833" s="132"/>
      <c r="C833" s="131"/>
      <c r="M833" s="169"/>
    </row>
    <row r="834" spans="1:13" ht="16.5" customHeight="1">
      <c r="A834" s="131"/>
      <c r="B834" s="132"/>
      <c r="C834" s="131"/>
      <c r="M834" s="169"/>
    </row>
    <row r="835" spans="1:13" ht="16.5" customHeight="1">
      <c r="A835" s="131"/>
      <c r="B835" s="132"/>
      <c r="C835" s="131"/>
      <c r="M835" s="169"/>
    </row>
    <row r="836" spans="1:13" ht="16.5" customHeight="1">
      <c r="A836" s="131"/>
      <c r="B836" s="132"/>
      <c r="C836" s="131"/>
      <c r="M836" s="169"/>
    </row>
    <row r="837" spans="1:13" ht="16.5" customHeight="1">
      <c r="A837" s="131"/>
      <c r="B837" s="132"/>
      <c r="C837" s="131"/>
      <c r="M837" s="169"/>
    </row>
    <row r="838" spans="1:13" ht="16.5" customHeight="1">
      <c r="A838" s="131"/>
      <c r="B838" s="132"/>
      <c r="C838" s="131"/>
      <c r="M838" s="169"/>
    </row>
    <row r="839" spans="1:13" ht="16.5" customHeight="1">
      <c r="A839" s="131"/>
      <c r="B839" s="132"/>
      <c r="C839" s="131"/>
      <c r="M839" s="169"/>
    </row>
    <row r="840" spans="1:13" ht="16.5" customHeight="1">
      <c r="A840" s="131"/>
      <c r="B840" s="132"/>
      <c r="C840" s="131"/>
      <c r="M840" s="169"/>
    </row>
    <row r="841" spans="1:13" ht="16.5" customHeight="1">
      <c r="A841" s="131"/>
      <c r="B841" s="132"/>
      <c r="C841" s="131"/>
      <c r="M841" s="169"/>
    </row>
    <row r="842" spans="1:13" ht="16.5" customHeight="1">
      <c r="A842" s="131"/>
      <c r="B842" s="132"/>
      <c r="C842" s="131"/>
      <c r="M842" s="169"/>
    </row>
    <row r="843" spans="1:13" ht="16.5" customHeight="1">
      <c r="A843" s="131"/>
      <c r="B843" s="132"/>
      <c r="C843" s="131"/>
      <c r="M843" s="169"/>
    </row>
    <row r="844" spans="1:13" ht="16.5" customHeight="1">
      <c r="A844" s="131"/>
      <c r="B844" s="132"/>
      <c r="C844" s="131"/>
      <c r="M844" s="169"/>
    </row>
    <row r="845" spans="1:13" ht="16.5" customHeight="1">
      <c r="A845" s="131"/>
      <c r="B845" s="132"/>
      <c r="C845" s="131"/>
      <c r="M845" s="169"/>
    </row>
    <row r="846" spans="1:13" ht="16.5" customHeight="1">
      <c r="A846" s="131"/>
      <c r="B846" s="132"/>
      <c r="C846" s="131"/>
      <c r="M846" s="169"/>
    </row>
    <row r="847" spans="1:13" ht="16.5" customHeight="1">
      <c r="A847" s="131"/>
      <c r="B847" s="132"/>
      <c r="C847" s="131"/>
      <c r="M847" s="169"/>
    </row>
    <row r="848" spans="1:13" ht="16.5" customHeight="1">
      <c r="A848" s="131"/>
      <c r="B848" s="132"/>
      <c r="C848" s="131"/>
      <c r="M848" s="169"/>
    </row>
    <row r="849" spans="1:13" ht="16.5" customHeight="1">
      <c r="A849" s="131"/>
      <c r="B849" s="132"/>
      <c r="C849" s="131"/>
      <c r="M849" s="169"/>
    </row>
    <row r="850" spans="1:13" ht="16.5" customHeight="1">
      <c r="A850" s="131"/>
      <c r="B850" s="132"/>
      <c r="C850" s="131"/>
      <c r="M850" s="169"/>
    </row>
    <row r="851" spans="1:13" ht="16.5" customHeight="1">
      <c r="A851" s="131"/>
      <c r="B851" s="132"/>
      <c r="C851" s="131"/>
      <c r="M851" s="169"/>
    </row>
    <row r="852" spans="1:13" ht="16.5" customHeight="1">
      <c r="A852" s="131"/>
      <c r="B852" s="132"/>
      <c r="C852" s="131"/>
      <c r="M852" s="169"/>
    </row>
    <row r="853" spans="1:13" ht="16.5" customHeight="1">
      <c r="A853" s="131"/>
      <c r="B853" s="132"/>
      <c r="C853" s="131"/>
      <c r="M853" s="169"/>
    </row>
    <row r="854" spans="1:13" ht="16.5" customHeight="1">
      <c r="A854" s="131"/>
      <c r="B854" s="132"/>
      <c r="C854" s="131"/>
      <c r="M854" s="169"/>
    </row>
    <row r="855" spans="1:13" ht="16.5" customHeight="1">
      <c r="A855" s="131"/>
      <c r="B855" s="132"/>
      <c r="C855" s="131"/>
      <c r="M855" s="169"/>
    </row>
    <row r="856" spans="1:13" ht="16.5" customHeight="1">
      <c r="A856" s="131"/>
      <c r="B856" s="132"/>
      <c r="C856" s="131"/>
      <c r="M856" s="169"/>
    </row>
    <row r="857" spans="1:13" ht="16.5" customHeight="1">
      <c r="A857" s="131"/>
      <c r="B857" s="132"/>
      <c r="C857" s="131"/>
      <c r="M857" s="169"/>
    </row>
    <row r="858" spans="1:13" ht="16.5" customHeight="1">
      <c r="A858" s="131"/>
      <c r="B858" s="132"/>
      <c r="C858" s="131"/>
      <c r="M858" s="169"/>
    </row>
    <row r="859" spans="1:13" ht="16.5" customHeight="1">
      <c r="A859" s="131"/>
      <c r="B859" s="132"/>
      <c r="C859" s="131"/>
      <c r="M859" s="169"/>
    </row>
    <row r="860" spans="1:13" ht="16.5" customHeight="1">
      <c r="A860" s="131"/>
      <c r="B860" s="132"/>
      <c r="C860" s="131"/>
      <c r="M860" s="169"/>
    </row>
    <row r="861" spans="1:13" ht="16.5" customHeight="1">
      <c r="A861" s="131"/>
      <c r="B861" s="132"/>
      <c r="C861" s="131"/>
      <c r="M861" s="169"/>
    </row>
    <row r="862" spans="1:13" ht="16.5" customHeight="1">
      <c r="A862" s="131"/>
      <c r="B862" s="132"/>
      <c r="C862" s="131"/>
      <c r="M862" s="169"/>
    </row>
    <row r="863" spans="1:13" ht="16.5" customHeight="1">
      <c r="A863" s="131"/>
      <c r="B863" s="132"/>
      <c r="C863" s="131"/>
      <c r="M863" s="169"/>
    </row>
    <row r="864" spans="1:13" ht="16.5" customHeight="1">
      <c r="A864" s="131"/>
      <c r="B864" s="132"/>
      <c r="C864" s="131"/>
      <c r="M864" s="169"/>
    </row>
    <row r="865" spans="1:13" ht="16.5" customHeight="1">
      <c r="A865" s="131"/>
      <c r="B865" s="132"/>
      <c r="C865" s="131"/>
      <c r="M865" s="169"/>
    </row>
    <row r="866" spans="1:13" ht="16.5" customHeight="1">
      <c r="A866" s="131"/>
      <c r="B866" s="132"/>
      <c r="C866" s="131"/>
      <c r="M866" s="169"/>
    </row>
    <row r="867" spans="1:13" ht="16.5" customHeight="1">
      <c r="A867" s="131"/>
      <c r="B867" s="132"/>
      <c r="C867" s="131"/>
      <c r="M867" s="169"/>
    </row>
    <row r="868" spans="1:13" ht="16.5" customHeight="1">
      <c r="A868" s="131"/>
      <c r="B868" s="132"/>
      <c r="C868" s="131"/>
      <c r="M868" s="169"/>
    </row>
    <row r="869" spans="1:13" ht="16.5" customHeight="1">
      <c r="A869" s="131"/>
      <c r="B869" s="132"/>
      <c r="C869" s="131"/>
      <c r="M869" s="169"/>
    </row>
    <row r="870" spans="1:13" ht="16.5" customHeight="1">
      <c r="A870" s="131"/>
      <c r="B870" s="132"/>
      <c r="C870" s="131"/>
      <c r="M870" s="169"/>
    </row>
    <row r="871" spans="1:13" ht="16.5" customHeight="1">
      <c r="A871" s="131"/>
      <c r="B871" s="132"/>
      <c r="C871" s="131"/>
      <c r="M871" s="169"/>
    </row>
    <row r="872" spans="1:13" ht="16.5" customHeight="1">
      <c r="A872" s="131"/>
      <c r="B872" s="132"/>
      <c r="C872" s="131"/>
      <c r="M872" s="169"/>
    </row>
    <row r="873" spans="1:13" ht="16.5" customHeight="1">
      <c r="A873" s="131"/>
      <c r="B873" s="132"/>
      <c r="C873" s="131"/>
      <c r="M873" s="169"/>
    </row>
    <row r="874" spans="1:13" ht="16.5" customHeight="1">
      <c r="A874" s="131"/>
      <c r="B874" s="132"/>
      <c r="C874" s="131"/>
      <c r="M874" s="169"/>
    </row>
    <row r="875" spans="1:13" ht="16.5" customHeight="1">
      <c r="A875" s="131"/>
      <c r="B875" s="132"/>
      <c r="C875" s="131"/>
      <c r="M875" s="169"/>
    </row>
    <row r="876" spans="1:13" ht="16.5" customHeight="1">
      <c r="A876" s="131"/>
      <c r="B876" s="132"/>
      <c r="C876" s="131"/>
      <c r="M876" s="169"/>
    </row>
    <row r="877" spans="1:13" ht="16.5" customHeight="1">
      <c r="A877" s="131"/>
      <c r="B877" s="132"/>
      <c r="C877" s="131"/>
      <c r="M877" s="169"/>
    </row>
    <row r="878" spans="1:13" ht="16.5" customHeight="1">
      <c r="A878" s="131"/>
      <c r="B878" s="132"/>
      <c r="C878" s="131"/>
      <c r="M878" s="169"/>
    </row>
    <row r="879" spans="1:13" ht="16.5" customHeight="1">
      <c r="A879" s="131"/>
      <c r="B879" s="132"/>
      <c r="C879" s="131"/>
      <c r="M879" s="169"/>
    </row>
    <row r="880" spans="1:13" ht="16.5" customHeight="1">
      <c r="A880" s="131"/>
      <c r="B880" s="132"/>
      <c r="C880" s="131"/>
      <c r="M880" s="169"/>
    </row>
    <row r="881" spans="1:13" ht="16.5" customHeight="1">
      <c r="A881" s="131"/>
      <c r="B881" s="132"/>
      <c r="C881" s="131"/>
      <c r="M881" s="169"/>
    </row>
    <row r="882" spans="1:13" ht="16.5" customHeight="1">
      <c r="A882" s="131"/>
      <c r="B882" s="132"/>
      <c r="C882" s="131"/>
      <c r="M882" s="169"/>
    </row>
    <row r="883" spans="1:13" ht="16.5" customHeight="1">
      <c r="A883" s="131"/>
      <c r="B883" s="132"/>
      <c r="C883" s="131"/>
      <c r="M883" s="169"/>
    </row>
    <row r="884" spans="1:13" ht="16.5" customHeight="1">
      <c r="A884" s="131"/>
      <c r="B884" s="132"/>
      <c r="C884" s="131"/>
      <c r="M884" s="169"/>
    </row>
    <row r="885" spans="1:13" ht="16.5" customHeight="1">
      <c r="A885" s="131"/>
      <c r="B885" s="132"/>
      <c r="C885" s="131"/>
      <c r="M885" s="169"/>
    </row>
    <row r="886" spans="1:13" ht="16.5" customHeight="1">
      <c r="A886" s="131"/>
      <c r="B886" s="132"/>
      <c r="C886" s="131"/>
      <c r="M886" s="169"/>
    </row>
    <row r="887" spans="1:13" ht="16.5" customHeight="1">
      <c r="A887" s="131"/>
      <c r="B887" s="132"/>
      <c r="C887" s="131"/>
      <c r="M887" s="169"/>
    </row>
    <row r="888" spans="1:13" ht="16.5" customHeight="1">
      <c r="A888" s="131"/>
      <c r="B888" s="132"/>
      <c r="C888" s="131"/>
      <c r="M888" s="169"/>
    </row>
    <row r="889" spans="1:13" ht="16.5" customHeight="1">
      <c r="A889" s="131"/>
      <c r="B889" s="132"/>
      <c r="C889" s="131"/>
      <c r="M889" s="169"/>
    </row>
    <row r="890" spans="1:13" ht="16.5" customHeight="1">
      <c r="A890" s="131"/>
      <c r="B890" s="132"/>
      <c r="C890" s="131"/>
      <c r="M890" s="169"/>
    </row>
    <row r="891" spans="1:13" ht="16.5" customHeight="1">
      <c r="A891" s="131"/>
      <c r="B891" s="132"/>
      <c r="C891" s="131"/>
      <c r="M891" s="169"/>
    </row>
    <row r="892" spans="1:13" ht="16.5" customHeight="1">
      <c r="A892" s="131"/>
      <c r="B892" s="132"/>
      <c r="C892" s="131"/>
      <c r="M892" s="169"/>
    </row>
    <row r="893" spans="1:13" ht="16.5" customHeight="1">
      <c r="A893" s="131"/>
      <c r="B893" s="132"/>
      <c r="C893" s="131"/>
      <c r="M893" s="169"/>
    </row>
    <row r="894" spans="1:13" ht="16.5" customHeight="1">
      <c r="A894" s="131"/>
      <c r="B894" s="132"/>
      <c r="C894" s="131"/>
      <c r="M894" s="169"/>
    </row>
    <row r="895" spans="1:13" ht="16.5" customHeight="1">
      <c r="A895" s="131"/>
      <c r="B895" s="132"/>
      <c r="C895" s="131"/>
      <c r="M895" s="169"/>
    </row>
    <row r="896" spans="1:13" ht="16.5" customHeight="1">
      <c r="A896" s="131"/>
      <c r="B896" s="132"/>
      <c r="C896" s="131"/>
      <c r="M896" s="169"/>
    </row>
    <row r="897" spans="1:13" ht="16.5" customHeight="1">
      <c r="A897" s="131"/>
      <c r="B897" s="132"/>
      <c r="C897" s="131"/>
      <c r="M897" s="169"/>
    </row>
    <row r="898" spans="1:13" ht="16.5" customHeight="1">
      <c r="A898" s="131"/>
      <c r="B898" s="132"/>
      <c r="C898" s="131"/>
      <c r="M898" s="169"/>
    </row>
    <row r="899" spans="1:13" ht="16.5" customHeight="1">
      <c r="A899" s="131"/>
      <c r="B899" s="132"/>
      <c r="C899" s="131"/>
      <c r="M899" s="169"/>
    </row>
    <row r="900" spans="1:13" ht="16.5" customHeight="1">
      <c r="A900" s="131"/>
      <c r="B900" s="132"/>
      <c r="C900" s="131"/>
      <c r="M900" s="169"/>
    </row>
    <row r="901" spans="1:13" ht="16.5" customHeight="1">
      <c r="A901" s="131"/>
      <c r="B901" s="132"/>
      <c r="C901" s="131"/>
      <c r="M901" s="169"/>
    </row>
    <row r="902" spans="1:13" ht="16.5" customHeight="1">
      <c r="A902" s="131"/>
      <c r="B902" s="132"/>
      <c r="C902" s="131"/>
      <c r="M902" s="169"/>
    </row>
    <row r="903" spans="1:13" ht="16.5" customHeight="1">
      <c r="A903" s="131"/>
      <c r="B903" s="132"/>
      <c r="C903" s="131"/>
      <c r="M903" s="169"/>
    </row>
    <row r="904" spans="1:13" ht="16.5" customHeight="1">
      <c r="A904" s="131"/>
      <c r="B904" s="132"/>
      <c r="C904" s="131"/>
      <c r="M904" s="169"/>
    </row>
    <row r="905" spans="1:13" ht="16.5" customHeight="1">
      <c r="A905" s="131"/>
      <c r="B905" s="132"/>
      <c r="C905" s="131"/>
      <c r="M905" s="169"/>
    </row>
    <row r="906" spans="1:13" ht="16.5" customHeight="1">
      <c r="A906" s="131"/>
      <c r="B906" s="132"/>
      <c r="C906" s="131"/>
      <c r="M906" s="169"/>
    </row>
    <row r="907" spans="1:13" ht="16.5" customHeight="1">
      <c r="A907" s="131"/>
      <c r="B907" s="132"/>
      <c r="C907" s="131"/>
      <c r="M907" s="169"/>
    </row>
    <row r="908" spans="1:13" ht="16.5" customHeight="1">
      <c r="A908" s="131"/>
      <c r="B908" s="132"/>
      <c r="C908" s="131"/>
      <c r="M908" s="169"/>
    </row>
    <row r="909" spans="1:13" ht="16.5" customHeight="1">
      <c r="A909" s="131"/>
      <c r="B909" s="132"/>
      <c r="C909" s="131"/>
      <c r="M909" s="169"/>
    </row>
    <row r="910" spans="1:13" ht="16.5" customHeight="1">
      <c r="A910" s="131"/>
      <c r="B910" s="132"/>
      <c r="C910" s="131"/>
      <c r="M910" s="169"/>
    </row>
    <row r="911" spans="1:13" ht="16.5" customHeight="1">
      <c r="A911" s="131"/>
      <c r="B911" s="132"/>
      <c r="C911" s="131"/>
      <c r="M911" s="169"/>
    </row>
    <row r="912" spans="1:13" ht="16.5" customHeight="1">
      <c r="A912" s="131"/>
      <c r="B912" s="132"/>
      <c r="C912" s="131"/>
      <c r="M912" s="169"/>
    </row>
    <row r="913" spans="1:13" ht="16.5" customHeight="1">
      <c r="A913" s="131"/>
      <c r="B913" s="132"/>
      <c r="C913" s="131"/>
      <c r="M913" s="169"/>
    </row>
    <row r="914" spans="1:13" ht="16.5" customHeight="1">
      <c r="A914" s="131"/>
      <c r="B914" s="132"/>
      <c r="C914" s="131"/>
      <c r="M914" s="169"/>
    </row>
    <row r="915" spans="1:13" ht="16.5" customHeight="1">
      <c r="A915" s="131"/>
      <c r="B915" s="132"/>
      <c r="C915" s="131"/>
      <c r="M915" s="169"/>
    </row>
    <row r="916" spans="1:13" ht="16.5" customHeight="1">
      <c r="A916" s="131"/>
      <c r="B916" s="132"/>
      <c r="C916" s="131"/>
      <c r="M916" s="169"/>
    </row>
    <row r="917" spans="1:13" ht="16.5" customHeight="1">
      <c r="A917" s="131"/>
      <c r="B917" s="132"/>
      <c r="C917" s="131"/>
      <c r="M917" s="169"/>
    </row>
    <row r="918" spans="1:13" ht="16.5" customHeight="1">
      <c r="A918" s="131"/>
      <c r="B918" s="132"/>
      <c r="C918" s="131"/>
      <c r="M918" s="169"/>
    </row>
    <row r="919" spans="1:13" ht="16.5" customHeight="1">
      <c r="A919" s="131"/>
      <c r="B919" s="132"/>
      <c r="C919" s="131"/>
      <c r="M919" s="169"/>
    </row>
    <row r="920" spans="1:13" ht="16.5" customHeight="1">
      <c r="A920" s="131"/>
      <c r="B920" s="132"/>
      <c r="C920" s="131"/>
      <c r="M920" s="169"/>
    </row>
    <row r="921" spans="1:13" ht="16.5" customHeight="1">
      <c r="A921" s="131"/>
      <c r="B921" s="132"/>
      <c r="C921" s="131"/>
      <c r="M921" s="169"/>
    </row>
    <row r="922" spans="1:13" ht="16.5" customHeight="1">
      <c r="A922" s="131"/>
      <c r="B922" s="132"/>
      <c r="C922" s="131"/>
      <c r="M922" s="169"/>
    </row>
    <row r="923" spans="1:13" ht="16.5" customHeight="1">
      <c r="A923" s="131"/>
      <c r="B923" s="132"/>
      <c r="C923" s="131"/>
      <c r="M923" s="169"/>
    </row>
    <row r="924" spans="1:13" ht="16.5" customHeight="1">
      <c r="A924" s="131"/>
      <c r="B924" s="132"/>
      <c r="C924" s="131"/>
      <c r="M924" s="169"/>
    </row>
    <row r="925" spans="1:13" ht="16.5" customHeight="1">
      <c r="A925" s="131"/>
      <c r="B925" s="132"/>
      <c r="C925" s="131"/>
      <c r="M925" s="169"/>
    </row>
    <row r="926" spans="1:13" ht="16.5" customHeight="1">
      <c r="A926" s="131"/>
      <c r="B926" s="132"/>
      <c r="C926" s="131"/>
      <c r="M926" s="169"/>
    </row>
    <row r="927" spans="1:13" ht="16.5" customHeight="1">
      <c r="A927" s="131"/>
      <c r="B927" s="132"/>
      <c r="C927" s="131"/>
      <c r="M927" s="169"/>
    </row>
    <row r="928" spans="1:13" ht="16.5" customHeight="1">
      <c r="A928" s="131"/>
      <c r="B928" s="132"/>
      <c r="C928" s="131"/>
      <c r="M928" s="169"/>
    </row>
    <row r="929" spans="1:13" ht="16.5" customHeight="1">
      <c r="A929" s="131"/>
      <c r="B929" s="132"/>
      <c r="C929" s="131"/>
      <c r="M929" s="169"/>
    </row>
    <row r="930" spans="1:13" ht="16.5" customHeight="1">
      <c r="A930" s="131"/>
      <c r="B930" s="132"/>
      <c r="C930" s="131"/>
      <c r="M930" s="169"/>
    </row>
    <row r="931" spans="1:13" ht="16.5" customHeight="1">
      <c r="A931" s="131"/>
      <c r="B931" s="132"/>
      <c r="C931" s="131"/>
      <c r="M931" s="169"/>
    </row>
    <row r="932" spans="1:13" ht="16.5" customHeight="1">
      <c r="A932" s="131"/>
      <c r="B932" s="132"/>
      <c r="C932" s="131"/>
      <c r="M932" s="169"/>
    </row>
    <row r="933" spans="1:13" ht="16.5" customHeight="1">
      <c r="A933" s="131"/>
      <c r="B933" s="132"/>
      <c r="C933" s="131"/>
      <c r="M933" s="169"/>
    </row>
    <row r="934" spans="1:13" ht="16.5" customHeight="1">
      <c r="A934" s="131"/>
      <c r="B934" s="132"/>
      <c r="C934" s="131"/>
      <c r="M934" s="169"/>
    </row>
    <row r="935" spans="1:13" ht="16.5" customHeight="1">
      <c r="A935" s="131"/>
      <c r="B935" s="132"/>
      <c r="C935" s="131"/>
      <c r="M935" s="169"/>
    </row>
    <row r="936" spans="1:13" ht="16.5" customHeight="1">
      <c r="A936" s="131"/>
      <c r="B936" s="132"/>
      <c r="C936" s="131"/>
      <c r="M936" s="169"/>
    </row>
    <row r="937" spans="1:13" ht="16.5" customHeight="1">
      <c r="A937" s="131"/>
      <c r="B937" s="132"/>
      <c r="C937" s="131"/>
      <c r="M937" s="169"/>
    </row>
    <row r="938" spans="1:13" ht="16.5" customHeight="1">
      <c r="A938" s="131"/>
      <c r="B938" s="132"/>
      <c r="C938" s="131"/>
      <c r="M938" s="169"/>
    </row>
    <row r="939" spans="1:13" ht="16.5" customHeight="1">
      <c r="A939" s="131"/>
      <c r="B939" s="132"/>
      <c r="C939" s="131"/>
      <c r="M939" s="169"/>
    </row>
    <row r="940" spans="1:13" ht="16.5" customHeight="1">
      <c r="A940" s="131"/>
      <c r="B940" s="132"/>
      <c r="C940" s="131"/>
      <c r="M940" s="169"/>
    </row>
    <row r="941" spans="1:13" ht="16.5" customHeight="1">
      <c r="A941" s="131"/>
      <c r="B941" s="132"/>
      <c r="C941" s="131"/>
      <c r="M941" s="169"/>
    </row>
    <row r="942" spans="1:13" ht="16.5" customHeight="1">
      <c r="A942" s="131"/>
      <c r="B942" s="132"/>
      <c r="C942" s="131"/>
      <c r="M942" s="169"/>
    </row>
    <row r="943" spans="1:13" ht="16.5" customHeight="1">
      <c r="A943" s="131"/>
      <c r="B943" s="132"/>
      <c r="C943" s="131"/>
      <c r="M943" s="169"/>
    </row>
    <row r="944" spans="1:13" ht="16.5" customHeight="1">
      <c r="A944" s="131"/>
      <c r="B944" s="132"/>
      <c r="C944" s="131"/>
      <c r="M944" s="169"/>
    </row>
    <row r="945" spans="1:13" ht="16.5" customHeight="1">
      <c r="A945" s="131"/>
      <c r="B945" s="132"/>
      <c r="C945" s="131"/>
      <c r="M945" s="169"/>
    </row>
    <row r="946" spans="1:13" ht="16.5" customHeight="1">
      <c r="A946" s="131"/>
      <c r="B946" s="132"/>
      <c r="C946" s="131"/>
      <c r="M946" s="169"/>
    </row>
    <row r="947" spans="1:13" ht="16.5" customHeight="1">
      <c r="A947" s="131"/>
      <c r="B947" s="132"/>
      <c r="C947" s="131"/>
      <c r="M947" s="169"/>
    </row>
    <row r="948" spans="1:13" ht="16.5" customHeight="1">
      <c r="A948" s="131"/>
      <c r="B948" s="132"/>
      <c r="C948" s="131"/>
      <c r="M948" s="169"/>
    </row>
    <row r="949" spans="1:13" ht="16.5" customHeight="1">
      <c r="A949" s="131"/>
      <c r="B949" s="132"/>
      <c r="C949" s="131"/>
      <c r="M949" s="169"/>
    </row>
    <row r="950" spans="1:13" ht="16.5" customHeight="1">
      <c r="A950" s="131"/>
      <c r="B950" s="132"/>
      <c r="C950" s="131"/>
      <c r="M950" s="169"/>
    </row>
    <row r="951" spans="1:13" ht="16.5" customHeight="1">
      <c r="A951" s="131"/>
      <c r="B951" s="132"/>
      <c r="C951" s="131"/>
      <c r="M951" s="169"/>
    </row>
    <row r="952" spans="1:13" ht="16.5" customHeight="1">
      <c r="A952" s="131"/>
      <c r="B952" s="132"/>
      <c r="C952" s="131"/>
      <c r="M952" s="169"/>
    </row>
    <row r="953" spans="1:13" ht="16.5" customHeight="1">
      <c r="A953" s="131"/>
      <c r="B953" s="132"/>
      <c r="C953" s="131"/>
      <c r="M953" s="169"/>
    </row>
    <row r="954" spans="1:13" ht="16.5" customHeight="1">
      <c r="A954" s="131"/>
      <c r="B954" s="132"/>
      <c r="C954" s="131"/>
      <c r="M954" s="169"/>
    </row>
    <row r="955" spans="1:13" ht="16.5" customHeight="1">
      <c r="A955" s="131"/>
      <c r="B955" s="132"/>
      <c r="C955" s="131"/>
      <c r="M955" s="169"/>
    </row>
    <row r="956" spans="1:13" ht="16.5" customHeight="1">
      <c r="A956" s="131"/>
      <c r="B956" s="132"/>
      <c r="C956" s="131"/>
      <c r="M956" s="169"/>
    </row>
    <row r="957" spans="1:13" ht="16.5" customHeight="1">
      <c r="A957" s="131"/>
      <c r="B957" s="132"/>
      <c r="C957" s="131"/>
      <c r="M957" s="169"/>
    </row>
    <row r="958" spans="1:13" ht="16.5" customHeight="1">
      <c r="A958" s="131"/>
      <c r="B958" s="132"/>
      <c r="C958" s="131"/>
      <c r="M958" s="169"/>
    </row>
    <row r="959" spans="1:13" ht="16.5" customHeight="1">
      <c r="A959" s="131"/>
      <c r="B959" s="132"/>
      <c r="C959" s="131"/>
      <c r="M959" s="169"/>
    </row>
    <row r="960" spans="1:13" ht="16.5" customHeight="1">
      <c r="A960" s="131"/>
      <c r="B960" s="132"/>
      <c r="C960" s="131"/>
      <c r="M960" s="169"/>
    </row>
    <row r="961" spans="1:13" ht="16.5" customHeight="1">
      <c r="A961" s="131"/>
      <c r="B961" s="132"/>
      <c r="C961" s="131"/>
      <c r="M961" s="169"/>
    </row>
    <row r="962" spans="1:13" ht="16.5" customHeight="1">
      <c r="A962" s="131"/>
      <c r="B962" s="132"/>
      <c r="C962" s="131"/>
      <c r="M962" s="169"/>
    </row>
    <row r="963" spans="1:13" ht="16.5" customHeight="1">
      <c r="A963" s="131"/>
      <c r="B963" s="132"/>
      <c r="C963" s="131"/>
      <c r="M963" s="169"/>
    </row>
    <row r="964" spans="1:13" ht="16.5" customHeight="1">
      <c r="A964" s="131"/>
      <c r="B964" s="132"/>
      <c r="C964" s="131"/>
      <c r="M964" s="169"/>
    </row>
    <row r="965" spans="1:13" ht="16.5" customHeight="1">
      <c r="A965" s="131"/>
      <c r="B965" s="132"/>
      <c r="C965" s="131"/>
      <c r="M965" s="169"/>
    </row>
    <row r="966" spans="1:13" ht="16.5" customHeight="1">
      <c r="A966" s="131"/>
      <c r="B966" s="132"/>
      <c r="C966" s="131"/>
      <c r="M966" s="169"/>
    </row>
    <row r="967" spans="1:13" ht="16.5" customHeight="1">
      <c r="A967" s="131"/>
      <c r="B967" s="132"/>
      <c r="C967" s="131"/>
      <c r="M967" s="169"/>
    </row>
    <row r="968" spans="1:13" ht="16.5" customHeight="1">
      <c r="A968" s="131"/>
      <c r="B968" s="132"/>
      <c r="C968" s="131"/>
      <c r="M968" s="169"/>
    </row>
    <row r="969" spans="1:13" ht="16.5" customHeight="1">
      <c r="A969" s="131"/>
      <c r="B969" s="132"/>
      <c r="C969" s="131"/>
      <c r="M969" s="169"/>
    </row>
    <row r="970" spans="1:13" ht="16.5" customHeight="1">
      <c r="A970" s="131"/>
      <c r="B970" s="132"/>
      <c r="C970" s="131"/>
      <c r="M970" s="169"/>
    </row>
    <row r="971" spans="1:13" ht="16.5" customHeight="1">
      <c r="A971" s="131"/>
      <c r="B971" s="132"/>
      <c r="C971" s="131"/>
      <c r="M971" s="169"/>
    </row>
    <row r="972" spans="1:13" ht="16.5" customHeight="1">
      <c r="A972" s="131"/>
      <c r="B972" s="132"/>
      <c r="C972" s="131"/>
      <c r="M972" s="169"/>
    </row>
    <row r="973" spans="1:13" ht="16.5" customHeight="1">
      <c r="A973" s="131"/>
      <c r="B973" s="132"/>
      <c r="C973" s="131"/>
      <c r="M973" s="169"/>
    </row>
    <row r="974" spans="1:13" ht="16.5" customHeight="1">
      <c r="A974" s="131"/>
      <c r="B974" s="132"/>
      <c r="C974" s="131"/>
      <c r="M974" s="169"/>
    </row>
    <row r="975" spans="1:13" ht="16.5" customHeight="1">
      <c r="A975" s="131"/>
      <c r="B975" s="132"/>
      <c r="C975" s="131"/>
      <c r="M975" s="169"/>
    </row>
    <row r="976" spans="1:13" ht="16.5" customHeight="1">
      <c r="A976" s="131"/>
      <c r="B976" s="132"/>
      <c r="C976" s="131"/>
      <c r="M976" s="169"/>
    </row>
    <row r="977" spans="1:13" ht="16.5" customHeight="1">
      <c r="A977" s="131"/>
      <c r="B977" s="132"/>
      <c r="C977" s="131"/>
      <c r="M977" s="169"/>
    </row>
    <row r="978" spans="1:13" ht="16.5" customHeight="1">
      <c r="A978" s="131"/>
      <c r="B978" s="132"/>
      <c r="C978" s="131"/>
      <c r="M978" s="169"/>
    </row>
    <row r="979" spans="1:13" ht="16.5" customHeight="1">
      <c r="A979" s="131"/>
      <c r="B979" s="132"/>
      <c r="C979" s="131"/>
      <c r="M979" s="169"/>
    </row>
    <row r="980" spans="1:13" ht="16.5" customHeight="1">
      <c r="A980" s="131"/>
      <c r="B980" s="132"/>
      <c r="C980" s="131"/>
      <c r="M980" s="169"/>
    </row>
    <row r="981" spans="1:13" ht="16.5" customHeight="1">
      <c r="A981" s="131"/>
      <c r="B981" s="132"/>
      <c r="C981" s="131"/>
      <c r="M981" s="169"/>
    </row>
    <row r="982" spans="1:13" ht="16.5" customHeight="1">
      <c r="A982" s="131"/>
      <c r="B982" s="132"/>
      <c r="C982" s="131"/>
      <c r="M982" s="169"/>
    </row>
    <row r="983" spans="1:13" ht="16.5" customHeight="1">
      <c r="A983" s="131"/>
      <c r="B983" s="132"/>
      <c r="C983" s="131"/>
      <c r="M983" s="169"/>
    </row>
    <row r="984" spans="1:13" ht="16.5" customHeight="1">
      <c r="A984" s="131"/>
      <c r="B984" s="132"/>
      <c r="C984" s="131"/>
      <c r="M984" s="169"/>
    </row>
    <row r="985" spans="1:13" ht="16.5" customHeight="1">
      <c r="A985" s="131"/>
      <c r="B985" s="132"/>
      <c r="C985" s="131"/>
      <c r="M985" s="169"/>
    </row>
    <row r="986" spans="1:13" ht="16.5" customHeight="1">
      <c r="A986" s="131"/>
      <c r="B986" s="132"/>
      <c r="C986" s="131"/>
      <c r="M986" s="169"/>
    </row>
    <row r="987" spans="1:13" ht="16.5" customHeight="1">
      <c r="B987" s="132"/>
    </row>
    <row r="988" spans="1:13" ht="16.5" customHeight="1">
      <c r="B988" s="132"/>
    </row>
    <row r="989" spans="1:13" ht="16.5" customHeight="1">
      <c r="B989" s="132"/>
    </row>
    <row r="990" spans="1:13" ht="16.5" customHeight="1">
      <c r="B990" s="132"/>
    </row>
    <row r="991" spans="1:13" ht="16.5" customHeight="1">
      <c r="B991" s="132"/>
    </row>
    <row r="992" spans="1:13" ht="16.5" customHeight="1">
      <c r="B992" s="132"/>
    </row>
    <row r="993" spans="2:2" ht="16.5" customHeight="1">
      <c r="B993" s="132"/>
    </row>
    <row r="994" spans="2:2" ht="16.5" customHeight="1">
      <c r="B994" s="132"/>
    </row>
    <row r="995" spans="2:2" ht="16.5" customHeight="1">
      <c r="B995" s="132"/>
    </row>
    <row r="996" spans="2:2" ht="16.5" customHeight="1">
      <c r="B996" s="132"/>
    </row>
    <row r="997" spans="2:2" ht="16.5" customHeight="1">
      <c r="B997" s="132"/>
    </row>
    <row r="998" spans="2:2" ht="16.5" customHeight="1">
      <c r="B998" s="132"/>
    </row>
    <row r="999" spans="2:2" ht="16.5" customHeight="1">
      <c r="B999" s="132"/>
    </row>
    <row r="1000" spans="2:2" ht="16.5" customHeight="1">
      <c r="B1000" s="132"/>
    </row>
    <row r="1001" spans="2:2" ht="16.5" customHeight="1">
      <c r="B1001" s="132"/>
    </row>
    <row r="1002" spans="2:2" ht="16.5" customHeight="1">
      <c r="B1002" s="132"/>
    </row>
    <row r="1003" spans="2:2" ht="16.5" customHeight="1">
      <c r="B1003" s="132"/>
    </row>
    <row r="1004" spans="2:2" ht="16.5" customHeight="1">
      <c r="B1004" s="132"/>
    </row>
    <row r="1005" spans="2:2" ht="16.5" customHeight="1">
      <c r="B1005" s="132"/>
    </row>
    <row r="1006" spans="2:2" ht="16.5" customHeight="1">
      <c r="B1006" s="132"/>
    </row>
    <row r="1007" spans="2:2" ht="16.5" customHeight="1">
      <c r="B1007" s="132"/>
    </row>
    <row r="1008" spans="2:2" ht="16.5" customHeight="1">
      <c r="B1008" s="132"/>
    </row>
    <row r="1009" spans="2:2" ht="16.5" customHeight="1">
      <c r="B1009" s="132"/>
    </row>
    <row r="1010" spans="2:2" ht="16.5" customHeight="1">
      <c r="B1010" s="132"/>
    </row>
    <row r="1011" spans="2:2" ht="16.5" customHeight="1">
      <c r="B1011" s="132"/>
    </row>
    <row r="1012" spans="2:2" ht="16.5" customHeight="1">
      <c r="B1012" s="132"/>
    </row>
    <row r="1013" spans="2:2" ht="16.5" customHeight="1">
      <c r="B1013" s="132"/>
    </row>
    <row r="1014" spans="2:2" ht="16.5" customHeight="1">
      <c r="B1014" s="132"/>
    </row>
    <row r="1015" spans="2:2" ht="16.5" customHeight="1">
      <c r="B1015" s="132"/>
    </row>
    <row r="1016" spans="2:2" ht="16.5" customHeight="1">
      <c r="B1016" s="132"/>
    </row>
  </sheetData>
  <sheetProtection algorithmName="SHA-512" hashValue="51U8hQTkJmXLxNROoQ8MRqQ6JrxT7L49WbZi1gAJ1BU+piktzUl6x3MY1fhSkXfoyJmVn9tmXBwvUcMpC1uC1g==" saltValue="QE6X76x5WmESqv548F8GlA==" spinCount="100000" sheet="1"/>
  <mergeCells count="16">
    <mergeCell ref="N9:N10"/>
    <mergeCell ref="K1:N3"/>
    <mergeCell ref="A5:N5"/>
    <mergeCell ref="A7:H7"/>
    <mergeCell ref="L7:N7"/>
    <mergeCell ref="A9:A10"/>
    <mergeCell ref="B9:B10"/>
    <mergeCell ref="C9:C10"/>
    <mergeCell ref="D9:D10"/>
    <mergeCell ref="E9:G9"/>
    <mergeCell ref="H9:H10"/>
    <mergeCell ref="I9:I10"/>
    <mergeCell ref="J9:J10"/>
    <mergeCell ref="K9:K10"/>
    <mergeCell ref="L9:L10"/>
    <mergeCell ref="M9:M10"/>
  </mergeCells>
  <dataValidations count="4">
    <dataValidation type="decimal" allowBlank="1" showInputMessage="1" showErrorMessage="1" sqref="D12:K43 M43:N43" xr:uid="{00000000-0002-0000-0600-000000000000}">
      <formula1>0</formula1>
      <formula2>1E+31</formula2>
    </dataValidation>
    <dataValidation errorStyle="warning" allowBlank="1" showInputMessage="1" showErrorMessage="1" error="Зөвхөн тоо оруулна уу" prompt="Ажилчдын тоог оруулна уу. " sqref="L9:L11 M11:N11" xr:uid="{00000000-0002-0000-0600-000001000000}"/>
    <dataValidation type="whole" errorStyle="warning" allowBlank="1" showInputMessage="1" showErrorMessage="1" error="Зөвхөн тоо оруулна уу" prompt="Ажилчдын тоог оруулна уу. " sqref="L43" xr:uid="{00000000-0002-0000-0600-000002000000}">
      <formula1>1</formula1>
      <formula2>1000000</formula2>
    </dataValidation>
    <dataValidation type="whole" allowBlank="1" showInputMessage="1" showErrorMessage="1" error="Зөвхөн тоо оруулна уу" prompt="Ажилчдын тоог оруулна уу. " sqref="L12:N42" xr:uid="{00000000-0002-0000-0600-000003000000}">
      <formula1>0</formula1>
      <formula2>1000000</formula2>
    </dataValidation>
  </dataValidations>
  <pageMargins left="0.33" right="0.21" top="0.75" bottom="0.75" header="0.3" footer="0.3"/>
  <pageSetup scale="4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i04d4a</vt:lpstr>
      <vt:lpstr>i04d4b</vt:lpstr>
      <vt:lpstr>i04d4c</vt:lpstr>
      <vt:lpstr>i04d4d</vt:lpstr>
      <vt:lpstr>i04137</vt:lpstr>
      <vt:lpstr>i04138</vt:lpstr>
      <vt:lpstr>i04139</vt:lpstr>
      <vt:lpstr>i04d4a!Print_Titles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2023-05-16T02:26:39Z</dcterms:modified>
</cp:coreProperties>
</file>