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yambasuren\2023\Тайлан нэгтгэл\2r uliral\"/>
    </mc:Choice>
  </mc:AlternateContent>
  <xr:revisionPtr revIDLastSave="0" documentId="13_ncr:1_{4005AB23-DBD6-4945-BCE4-116B48779838}" xr6:coauthVersionLast="47" xr6:coauthVersionMax="47" xr10:uidLastSave="{00000000-0000-0000-0000-000000000000}"/>
  <bookViews>
    <workbookView xWindow="-120" yWindow="-120" windowWidth="29040" windowHeight="15840" activeTab="4" xr2:uid="{D7421B3B-AA66-42CC-A42F-144FE9A9A17D}"/>
  </bookViews>
  <sheets>
    <sheet name="Хөрөнгө" sheetId="1" r:id="rId1"/>
    <sheet name="Өр төлбөр" sheetId="2" r:id="rId2"/>
    <sheet name="Хураамж" sheetId="3" r:id="rId3"/>
    <sheet name="Нөхөн төлбөр" sheetId="4" r:id="rId4"/>
    <sheet name="Ашигт ажиллагаа" sheetId="5" r:id="rId5"/>
    <sheet name="Ердийн даатгал орлогын дэлгэрэн" sheetId="6" r:id="rId6"/>
    <sheet name="Урт хугацааны даатгал " sheetId="7" r:id="rId7"/>
    <sheet name="Давхар даатгал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N36" i="1"/>
  <c r="O36" i="1"/>
  <c r="P36" i="1"/>
  <c r="M29" i="1"/>
  <c r="N29" i="1"/>
  <c r="O29" i="1"/>
  <c r="P29" i="1"/>
  <c r="T22" i="1"/>
  <c r="M22" i="1"/>
  <c r="N22" i="1"/>
  <c r="O22" i="1"/>
  <c r="P22" i="1"/>
  <c r="M15" i="1"/>
  <c r="N15" i="1"/>
  <c r="O15" i="1"/>
  <c r="P15" i="1"/>
  <c r="C9" i="1"/>
  <c r="T8" i="1"/>
  <c r="M8" i="1"/>
  <c r="N8" i="1"/>
  <c r="O8" i="1"/>
  <c r="P8" i="1"/>
  <c r="Q8" i="1"/>
  <c r="J34" i="5"/>
  <c r="K34" i="5" s="1"/>
  <c r="K27" i="5"/>
  <c r="J29" i="5"/>
  <c r="G65" i="1"/>
  <c r="C47" i="1"/>
  <c r="I47" i="1" s="1"/>
  <c r="C48" i="1"/>
  <c r="G48" i="1" s="1"/>
  <c r="C49" i="1"/>
  <c r="H49" i="1" s="1"/>
  <c r="C50" i="1"/>
  <c r="I50" i="1" s="1"/>
  <c r="C51" i="1"/>
  <c r="G51" i="1" s="1"/>
  <c r="C52" i="1"/>
  <c r="G52" i="1" s="1"/>
  <c r="C53" i="1"/>
  <c r="G53" i="1" s="1"/>
  <c r="C54" i="1"/>
  <c r="I54" i="1" s="1"/>
  <c r="C55" i="1"/>
  <c r="H55" i="1" s="1"/>
  <c r="C56" i="1"/>
  <c r="H56" i="1" s="1"/>
  <c r="C57" i="1"/>
  <c r="G57" i="1" s="1"/>
  <c r="C58" i="1"/>
  <c r="H58" i="1" s="1"/>
  <c r="C59" i="1"/>
  <c r="G59" i="1" s="1"/>
  <c r="C60" i="1"/>
  <c r="G60" i="1" s="1"/>
  <c r="C61" i="1"/>
  <c r="G61" i="1" s="1"/>
  <c r="C62" i="1"/>
  <c r="G62" i="1" s="1"/>
  <c r="C63" i="1"/>
  <c r="I63" i="1" s="1"/>
  <c r="C64" i="1"/>
  <c r="G64" i="1" s="1"/>
  <c r="C65" i="1"/>
  <c r="H65" i="1" s="1"/>
  <c r="C66" i="1"/>
  <c r="G66" i="1" s="1"/>
  <c r="C67" i="1"/>
  <c r="G67" i="1" s="1"/>
  <c r="C68" i="1"/>
  <c r="H68" i="1" s="1"/>
  <c r="C69" i="1"/>
  <c r="G69" i="1" s="1"/>
  <c r="C70" i="1"/>
  <c r="I70" i="1" s="1"/>
  <c r="C71" i="1"/>
  <c r="H71" i="1" s="1"/>
  <c r="C72" i="1"/>
  <c r="G72" i="1" s="1"/>
  <c r="C73" i="1"/>
  <c r="G73" i="1" s="1"/>
  <c r="C74" i="1"/>
  <c r="H74" i="1" s="1"/>
  <c r="C75" i="1"/>
  <c r="G75" i="1" s="1"/>
  <c r="C76" i="1"/>
  <c r="G76" i="1" s="1"/>
  <c r="C77" i="1"/>
  <c r="H77" i="1" s="1"/>
  <c r="C78" i="1"/>
  <c r="H78" i="1" s="1"/>
  <c r="C79" i="1"/>
  <c r="I79" i="1" s="1"/>
  <c r="C80" i="1"/>
  <c r="G80" i="1" s="1"/>
  <c r="C46" i="1"/>
  <c r="H46" i="1" s="1"/>
  <c r="W37" i="1"/>
  <c r="W32" i="1"/>
  <c r="W33" i="1"/>
  <c r="W34" i="1"/>
  <c r="W35" i="1"/>
  <c r="W31" i="1"/>
  <c r="V36" i="1"/>
  <c r="U36" i="1"/>
  <c r="W6" i="2"/>
  <c r="C6" i="2" s="1"/>
  <c r="W7" i="2"/>
  <c r="C7" i="2" s="1"/>
  <c r="W8" i="2"/>
  <c r="C8" i="2" s="1"/>
  <c r="W9" i="2"/>
  <c r="C9" i="2" s="1"/>
  <c r="W10" i="2"/>
  <c r="C10" i="2" s="1"/>
  <c r="W11" i="2"/>
  <c r="C11" i="2" s="1"/>
  <c r="W12" i="2"/>
  <c r="C12" i="2" s="1"/>
  <c r="W13" i="2"/>
  <c r="C13" i="2" s="1"/>
  <c r="W14" i="2"/>
  <c r="C14" i="2" s="1"/>
  <c r="W15" i="2"/>
  <c r="C15" i="2" s="1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5" i="2"/>
  <c r="C5" i="2" s="1"/>
  <c r="Y37" i="1"/>
  <c r="Y30" i="1"/>
  <c r="Y23" i="1"/>
  <c r="Y16" i="1"/>
  <c r="Y32" i="1"/>
  <c r="Y33" i="1"/>
  <c r="Y34" i="1"/>
  <c r="Y35" i="1"/>
  <c r="Y31" i="1"/>
  <c r="Y25" i="1"/>
  <c r="Y26" i="1"/>
  <c r="Y27" i="1"/>
  <c r="Y28" i="1"/>
  <c r="Y29" i="1"/>
  <c r="Y24" i="1"/>
  <c r="Y18" i="1"/>
  <c r="Y19" i="1"/>
  <c r="Y20" i="1"/>
  <c r="Y21" i="1"/>
  <c r="Y17" i="1"/>
  <c r="Y11" i="1"/>
  <c r="Y12" i="1"/>
  <c r="Y13" i="1"/>
  <c r="Y14" i="1"/>
  <c r="Y10" i="1"/>
  <c r="X36" i="1"/>
  <c r="Y36" i="1" s="1"/>
  <c r="X29" i="1"/>
  <c r="X22" i="1"/>
  <c r="Y22" i="1" s="1"/>
  <c r="U29" i="1"/>
  <c r="U22" i="1"/>
  <c r="U15" i="1"/>
  <c r="X15" i="1"/>
  <c r="Y15" i="1" s="1"/>
  <c r="Y4" i="1"/>
  <c r="Y5" i="1"/>
  <c r="Y6" i="1"/>
  <c r="Y7" i="1"/>
  <c r="Y9" i="1"/>
  <c r="Y3" i="1"/>
  <c r="X8" i="1"/>
  <c r="Y8" i="1" s="1"/>
  <c r="W11" i="1"/>
  <c r="W12" i="1"/>
  <c r="W13" i="1"/>
  <c r="W14" i="1"/>
  <c r="W16" i="1"/>
  <c r="W17" i="1"/>
  <c r="W18" i="1"/>
  <c r="W19" i="1"/>
  <c r="W20" i="1"/>
  <c r="W21" i="1"/>
  <c r="W23" i="1"/>
  <c r="W24" i="1"/>
  <c r="W25" i="1"/>
  <c r="W26" i="1"/>
  <c r="W27" i="1"/>
  <c r="W28" i="1"/>
  <c r="W30" i="1"/>
  <c r="W10" i="1"/>
  <c r="W4" i="1"/>
  <c r="W5" i="1"/>
  <c r="W6" i="1"/>
  <c r="W7" i="1"/>
  <c r="W9" i="1"/>
  <c r="W3" i="1"/>
  <c r="C3" i="1" s="1"/>
  <c r="U8" i="1"/>
  <c r="W8" i="1" s="1"/>
  <c r="T59" i="2"/>
  <c r="T50" i="2"/>
  <c r="T51" i="2"/>
  <c r="T52" i="2"/>
  <c r="T53" i="2"/>
  <c r="T54" i="2"/>
  <c r="T55" i="2"/>
  <c r="T56" i="2"/>
  <c r="T57" i="2"/>
  <c r="T58" i="2"/>
  <c r="T49" i="2"/>
  <c r="T32" i="1"/>
  <c r="T33" i="1"/>
  <c r="T34" i="1"/>
  <c r="T35" i="1"/>
  <c r="T37" i="1"/>
  <c r="T31" i="1"/>
  <c r="R36" i="1"/>
  <c r="Q36" i="1"/>
  <c r="L36" i="1"/>
  <c r="K36" i="1"/>
  <c r="J36" i="1"/>
  <c r="I36" i="1"/>
  <c r="H36" i="1"/>
  <c r="G36" i="1"/>
  <c r="F36" i="1"/>
  <c r="E36" i="1"/>
  <c r="D36" i="1"/>
  <c r="T39" i="2"/>
  <c r="T40" i="2"/>
  <c r="T41" i="2"/>
  <c r="T42" i="2"/>
  <c r="T43" i="2"/>
  <c r="C43" i="2" s="1"/>
  <c r="T44" i="2"/>
  <c r="T45" i="2"/>
  <c r="T46" i="2"/>
  <c r="T47" i="2"/>
  <c r="T48" i="2"/>
  <c r="T38" i="2"/>
  <c r="T28" i="2"/>
  <c r="T29" i="2"/>
  <c r="T30" i="2"/>
  <c r="T31" i="2"/>
  <c r="T32" i="2"/>
  <c r="T33" i="2"/>
  <c r="T34" i="2"/>
  <c r="T35" i="2"/>
  <c r="T36" i="2"/>
  <c r="T37" i="2"/>
  <c r="T27" i="2"/>
  <c r="T17" i="2"/>
  <c r="T18" i="2"/>
  <c r="T19" i="2"/>
  <c r="T20" i="2"/>
  <c r="T21" i="2"/>
  <c r="T22" i="2"/>
  <c r="T23" i="2"/>
  <c r="T24" i="2"/>
  <c r="T25" i="2"/>
  <c r="T26" i="2"/>
  <c r="T16" i="2"/>
  <c r="S6" i="2"/>
  <c r="S7" i="2"/>
  <c r="S8" i="2"/>
  <c r="S9" i="2"/>
  <c r="S10" i="2"/>
  <c r="S11" i="2"/>
  <c r="S12" i="2"/>
  <c r="S13" i="2"/>
  <c r="S14" i="2"/>
  <c r="S15" i="2"/>
  <c r="S5" i="2"/>
  <c r="T25" i="1"/>
  <c r="T26" i="1"/>
  <c r="T27" i="1"/>
  <c r="T28" i="1"/>
  <c r="T30" i="1"/>
  <c r="T24" i="1"/>
  <c r="T18" i="1"/>
  <c r="T19" i="1"/>
  <c r="T20" i="1"/>
  <c r="T21" i="1"/>
  <c r="T23" i="1"/>
  <c r="T17" i="1"/>
  <c r="S4" i="1"/>
  <c r="S5" i="1"/>
  <c r="S6" i="1"/>
  <c r="S7" i="1"/>
  <c r="S9" i="1"/>
  <c r="S3" i="1"/>
  <c r="T11" i="1"/>
  <c r="T12" i="1"/>
  <c r="T13" i="1"/>
  <c r="T14" i="1"/>
  <c r="T16" i="1"/>
  <c r="T15" i="1" s="1"/>
  <c r="T10" i="1"/>
  <c r="R29" i="1"/>
  <c r="D29" i="1"/>
  <c r="E29" i="1"/>
  <c r="F29" i="1"/>
  <c r="G29" i="1"/>
  <c r="H29" i="1"/>
  <c r="I29" i="1"/>
  <c r="J29" i="1"/>
  <c r="K29" i="1"/>
  <c r="L29" i="1"/>
  <c r="Q29" i="1"/>
  <c r="D22" i="1"/>
  <c r="E22" i="1"/>
  <c r="F22" i="1"/>
  <c r="G22" i="1"/>
  <c r="H22" i="1"/>
  <c r="I22" i="1"/>
  <c r="J22" i="1"/>
  <c r="K22" i="1"/>
  <c r="L22" i="1"/>
  <c r="Q22" i="1"/>
  <c r="R22" i="1"/>
  <c r="D8" i="1"/>
  <c r="E8" i="1"/>
  <c r="F8" i="1"/>
  <c r="G8" i="1"/>
  <c r="H8" i="1"/>
  <c r="I8" i="1"/>
  <c r="J8" i="1"/>
  <c r="K8" i="1"/>
  <c r="L8" i="1"/>
  <c r="D15" i="1"/>
  <c r="E15" i="1"/>
  <c r="F15" i="1"/>
  <c r="G15" i="1"/>
  <c r="H15" i="1"/>
  <c r="I15" i="1"/>
  <c r="J15" i="1"/>
  <c r="K15" i="1"/>
  <c r="L15" i="1"/>
  <c r="Q15" i="1"/>
  <c r="H52" i="1" l="1"/>
  <c r="H47" i="1"/>
  <c r="C31" i="1"/>
  <c r="C19" i="1"/>
  <c r="C37" i="1"/>
  <c r="C8" i="1"/>
  <c r="G78" i="1"/>
  <c r="C28" i="1"/>
  <c r="C6" i="1"/>
  <c r="G77" i="1"/>
  <c r="C13" i="1"/>
  <c r="C27" i="1"/>
  <c r="C11" i="1"/>
  <c r="H63" i="1"/>
  <c r="G58" i="1"/>
  <c r="I56" i="1"/>
  <c r="I77" i="1"/>
  <c r="G56" i="1"/>
  <c r="H54" i="1"/>
  <c r="G54" i="1"/>
  <c r="G74" i="1"/>
  <c r="I53" i="1"/>
  <c r="G68" i="1"/>
  <c r="I52" i="1"/>
  <c r="I64" i="1"/>
  <c r="H64" i="1"/>
  <c r="G49" i="1"/>
  <c r="I48" i="1"/>
  <c r="G63" i="1"/>
  <c r="H48" i="1"/>
  <c r="I62" i="1"/>
  <c r="C7" i="1"/>
  <c r="H62" i="1"/>
  <c r="C12" i="1"/>
  <c r="I78" i="1"/>
  <c r="C4" i="1"/>
  <c r="I57" i="1"/>
  <c r="C18" i="1"/>
  <c r="I73" i="1"/>
  <c r="I72" i="1"/>
  <c r="H72" i="1"/>
  <c r="I61" i="1"/>
  <c r="H61" i="1"/>
  <c r="C14" i="1"/>
  <c r="W36" i="1"/>
  <c r="I46" i="1"/>
  <c r="H70" i="1"/>
  <c r="G47" i="1"/>
  <c r="C16" i="1"/>
  <c r="C20" i="1"/>
  <c r="C30" i="1"/>
  <c r="C33" i="1"/>
  <c r="C32" i="1"/>
  <c r="C5" i="1"/>
  <c r="C10" i="1"/>
  <c r="C17" i="1"/>
  <c r="C26" i="1"/>
  <c r="I80" i="1"/>
  <c r="G70" i="1"/>
  <c r="C23" i="1"/>
  <c r="C25" i="1"/>
  <c r="H80" i="1"/>
  <c r="I69" i="1"/>
  <c r="C21" i="1"/>
  <c r="C24" i="1"/>
  <c r="C35" i="1"/>
  <c r="H79" i="1"/>
  <c r="I68" i="1"/>
  <c r="C34" i="1"/>
  <c r="G79" i="1"/>
  <c r="C57" i="2"/>
  <c r="C52" i="2"/>
  <c r="C51" i="2"/>
  <c r="C50" i="2"/>
  <c r="C45" i="2"/>
  <c r="C44" i="2"/>
  <c r="K29" i="5"/>
  <c r="C58" i="2"/>
  <c r="C55" i="2"/>
  <c r="C37" i="2"/>
  <c r="C36" i="2"/>
  <c r="C22" i="2"/>
  <c r="C28" i="2"/>
  <c r="C56" i="2"/>
  <c r="C21" i="2"/>
  <c r="C38" i="2"/>
  <c r="C29" i="2"/>
  <c r="C54" i="2"/>
  <c r="C35" i="2"/>
  <c r="C33" i="2"/>
  <c r="C17" i="2"/>
  <c r="C49" i="2"/>
  <c r="C19" i="2"/>
  <c r="C53" i="2"/>
  <c r="C39" i="2"/>
  <c r="C23" i="2"/>
  <c r="C27" i="2"/>
  <c r="C20" i="2"/>
  <c r="C59" i="2"/>
  <c r="C34" i="2"/>
  <c r="C18" i="2"/>
  <c r="C48" i="2"/>
  <c r="C32" i="2"/>
  <c r="C16" i="2"/>
  <c r="C47" i="2"/>
  <c r="C31" i="2"/>
  <c r="C46" i="2"/>
  <c r="C30" i="2"/>
  <c r="C42" i="2"/>
  <c r="C26" i="2"/>
  <c r="C41" i="2"/>
  <c r="C25" i="2"/>
  <c r="C40" i="2"/>
  <c r="C24" i="2"/>
  <c r="H73" i="1"/>
  <c r="H57" i="1"/>
  <c r="W15" i="1"/>
  <c r="I67" i="1"/>
  <c r="I51" i="1"/>
  <c r="H51" i="1"/>
  <c r="H67" i="1"/>
  <c r="I71" i="1"/>
  <c r="H50" i="1"/>
  <c r="I76" i="1"/>
  <c r="G50" i="1"/>
  <c r="G46" i="1"/>
  <c r="H76" i="1"/>
  <c r="G71" i="1"/>
  <c r="I65" i="1"/>
  <c r="H60" i="1"/>
  <c r="G55" i="1"/>
  <c r="I49" i="1"/>
  <c r="I66" i="1"/>
  <c r="H66" i="1"/>
  <c r="I55" i="1"/>
  <c r="I60" i="1"/>
  <c r="S8" i="1"/>
  <c r="I75" i="1"/>
  <c r="I59" i="1"/>
  <c r="H59" i="1"/>
  <c r="H75" i="1"/>
  <c r="T36" i="1"/>
  <c r="C36" i="1" s="1"/>
  <c r="I74" i="1"/>
  <c r="H69" i="1"/>
  <c r="I58" i="1"/>
  <c r="H53" i="1"/>
  <c r="W29" i="1"/>
  <c r="W22" i="1"/>
  <c r="T29" i="1"/>
  <c r="C29" i="1" l="1"/>
  <c r="C15" i="1"/>
  <c r="C22" i="1"/>
</calcChain>
</file>

<file path=xl/sharedStrings.xml><?xml version="1.0" encoding="utf-8"?>
<sst xmlns="http://schemas.openxmlformats.org/spreadsheetml/2006/main" count="414" uniqueCount="128">
  <si>
    <t>Монре даатгал</t>
  </si>
  <si>
    <t>Ард даатгал</t>
  </si>
  <si>
    <t>Бодь даатгал</t>
  </si>
  <si>
    <t>Мөнх даатгал</t>
  </si>
  <si>
    <t>Миг даатгал</t>
  </si>
  <si>
    <t>Монгол даатгал</t>
  </si>
  <si>
    <t>Тэнгэр даатгал</t>
  </si>
  <si>
    <t>Номин даатгал</t>
  </si>
  <si>
    <t>Улаанбаатар хотын даатгал</t>
  </si>
  <si>
    <t>Амар даатгал</t>
  </si>
  <si>
    <t>Ган зам даатгал</t>
  </si>
  <si>
    <t>Практикал даатгал</t>
  </si>
  <si>
    <t>Мандал даатгал</t>
  </si>
  <si>
    <t>Хаан даатгал</t>
  </si>
  <si>
    <t>Агула даатгал</t>
  </si>
  <si>
    <t xml:space="preserve"> </t>
  </si>
  <si>
    <t>Мөнгө, түүнтэй адилтгах хөрөнгийн дүн</t>
  </si>
  <si>
    <t>Даатгалын авлагын дүн</t>
  </si>
  <si>
    <t>Хөрөнгө оруулалтын дүн</t>
  </si>
  <si>
    <t>Үндсэн хөрөнгө /Цэвэр/</t>
  </si>
  <si>
    <t>Биет бус хөрөнгө /Цэвэр/</t>
  </si>
  <si>
    <t>НИЙТ ХӨРӨНГИЙН ДҮН</t>
  </si>
  <si>
    <t>Бусад</t>
  </si>
  <si>
    <t>2019.II</t>
  </si>
  <si>
    <t>2020.II</t>
  </si>
  <si>
    <t>2021.II</t>
  </si>
  <si>
    <t>2022.II</t>
  </si>
  <si>
    <t>Даатгалын өглөгийн дүн</t>
  </si>
  <si>
    <t>Бусад санхүүгийн өр төлбөрийн дүн</t>
  </si>
  <si>
    <t>Орлогод тооцоогүй хураамжийн нөөц</t>
  </si>
  <si>
    <t>Учирсан боловч мэдэгдээгүй ХНС</t>
  </si>
  <si>
    <t>Мэдсэн боловч төлөөгүй ХНС</t>
  </si>
  <si>
    <t>Учирч болзошгүй ХНС</t>
  </si>
  <si>
    <t>Тусгай нөөц сан</t>
  </si>
  <si>
    <t>Нөөц сангийн дүн</t>
  </si>
  <si>
    <t>НИЙТ ӨР ТӨЛБӨРИЙН ДҮН</t>
  </si>
  <si>
    <t>ЭЗДИЙН ӨМЧИЙН ДҮН</t>
  </si>
  <si>
    <t>НИЙТ ӨР ТӨЛБӨРИЙН БА ЭЗДИЙН ӨМЧИЙН ДҮН</t>
  </si>
  <si>
    <t>Нийт</t>
  </si>
  <si>
    <t>Соёмбо</t>
  </si>
  <si>
    <t>Соёмбо даатгал</t>
  </si>
  <si>
    <t>2023.II</t>
  </si>
  <si>
    <t>ЕРДИЙН ДААТГАЛ</t>
  </si>
  <si>
    <t>УРТ ХУГАЦААНЫ ДААТГАЛ</t>
  </si>
  <si>
    <t>Нэйшнл лайф</t>
  </si>
  <si>
    <t>Мандал лайф</t>
  </si>
  <si>
    <t>Урт хугацааны даатгал</t>
  </si>
  <si>
    <t xml:space="preserve">Нэйшнл лайф </t>
  </si>
  <si>
    <t>Давхар даатгал</t>
  </si>
  <si>
    <t>Үндэсний давхар даатгал</t>
  </si>
  <si>
    <t>ДАВХАР ДААТГАЛ</t>
  </si>
  <si>
    <t>ОН</t>
  </si>
  <si>
    <t>Хөрөнгийн ангилал</t>
  </si>
  <si>
    <t>Нийт дүнгээр /сая.төг/</t>
  </si>
  <si>
    <t>Эзлэх хувь /%/</t>
  </si>
  <si>
    <t>НИЙТ</t>
  </si>
  <si>
    <t>Ердийн</t>
  </si>
  <si>
    <t>Урт</t>
  </si>
  <si>
    <t>Давхар</t>
  </si>
  <si>
    <t>Эзлэх хувь</t>
  </si>
  <si>
    <t>Даатгалын нийт хураамжийн орлого /сая.төг/</t>
  </si>
  <si>
    <t>Даатгалын компаниуд</t>
  </si>
  <si>
    <t>Ердийн даатгал</t>
  </si>
  <si>
    <t>Нэйшнл лайф даатгал</t>
  </si>
  <si>
    <t>Мандал лайф даатгал</t>
  </si>
  <si>
    <t>Урт ба ердийн нийт</t>
  </si>
  <si>
    <t>103.640.4</t>
  </si>
  <si>
    <t>Үндэснийд давхар даатгал</t>
  </si>
  <si>
    <t>Хубилай давхар даатгал</t>
  </si>
  <si>
    <t>Нийт даатгалын компаниудын</t>
  </si>
  <si>
    <t>Даатгалын нөхөн төлбөр /сая.төг/</t>
  </si>
  <si>
    <t>-</t>
  </si>
  <si>
    <t>Нийт нөхөн төлбөр</t>
  </si>
  <si>
    <t>№</t>
  </si>
  <si>
    <t>Даатгалын компани</t>
  </si>
  <si>
    <t>Ө/Б 2022.II-2023.II</t>
  </si>
  <si>
    <t>Ердийн даатгалын компани</t>
  </si>
  <si>
    <t>31,5</t>
  </si>
  <si>
    <t>397,8</t>
  </si>
  <si>
    <t>Урт хугацааны даатгалын компани</t>
  </si>
  <si>
    <t> -</t>
  </si>
  <si>
    <t>Давхар даатгалын компани</t>
  </si>
  <si>
    <t>Хубилай давхар дааатгал</t>
  </si>
  <si>
    <t>Даатгагчдын нийт дүн</t>
  </si>
  <si>
    <t xml:space="preserve"> Даатгалын хэлбэр</t>
  </si>
  <si>
    <t>Нөхөн төлбөр олгогдсон гэрээ</t>
  </si>
  <si>
    <t>Нийт нөхөн төлбөрийн зардал /сая.төг/</t>
  </si>
  <si>
    <t>Нийт нөхөн төлбөрийн Ө/Б</t>
  </si>
  <si>
    <t>Сайн дурын даатгал</t>
  </si>
  <si>
    <t>Гэнэтийн осол, эмчилгээний даатгал</t>
  </si>
  <si>
    <t>Үүнээс: Ипотекийн даатгал</t>
  </si>
  <si>
    <t>Хөрөнгийн даатгал</t>
  </si>
  <si>
    <t>Авто тээврийн хэрэгслийн даатгал</t>
  </si>
  <si>
    <t>Ачааны даатгал</t>
  </si>
  <si>
    <t>Барилга угсралтын даатгал</t>
  </si>
  <si>
    <t xml:space="preserve"> - </t>
  </si>
  <si>
    <t>Газар тариалангийн даатгал</t>
  </si>
  <si>
    <t>Мал амьтдын даатгал</t>
  </si>
  <si>
    <t>Агаарын хөлгийн даатгал</t>
  </si>
  <si>
    <t>Авто тээврийн хэрэгслийн жолоочийн хариуцлагын даатгал</t>
  </si>
  <si>
    <t>Хариуцлагын даатгал</t>
  </si>
  <si>
    <t>Санхүүгийн даатгал</t>
  </si>
  <si>
    <t>Зээлийн даатгал</t>
  </si>
  <si>
    <t>Итгэлцлийн даатгал</t>
  </si>
  <si>
    <t>Төмөр замын болон усан замын тээврийн хэрэгслийн даатгал</t>
  </si>
  <si>
    <t>Төмөр замын эсхүл усан замын тээврийн хэрэгслийг өмчлөх, эзэмших ашиглахтай холбоотой хариуцлагын даатгал</t>
  </si>
  <si>
    <t>Агаарын хөлгийг өмчлөх, эзэмших, ашиглахтай холбоотой хариуцлагын даатгал</t>
  </si>
  <si>
    <t>Албан журмын даатгал</t>
  </si>
  <si>
    <t>Жолоочийн хариуцлагын даатгал</t>
  </si>
  <si>
    <t>НИЙТ ДҮН</t>
  </si>
  <si>
    <t>Даатгалын хэлбэр</t>
  </si>
  <si>
    <t>Байгуулагдсан даатгалын гэрээний тоо</t>
  </si>
  <si>
    <t>Даатгалын нийт хураамж /сая.төг/</t>
  </si>
  <si>
    <t>Ө/Б</t>
  </si>
  <si>
    <t>Хугацаат амьдралын даатгал</t>
  </si>
  <si>
    <t>Насан туршийн даатгал</t>
  </si>
  <si>
    <t xml:space="preserve">- </t>
  </si>
  <si>
    <t xml:space="preserve">          -   </t>
  </si>
  <si>
    <t>Хуримтлалын даатгал</t>
  </si>
  <si>
    <t>Тэтгэврийн даатгал</t>
  </si>
  <si>
    <t>Эрүүл мэндийн даатгал</t>
  </si>
  <si>
    <t>Аннуити даатгал</t>
  </si>
  <si>
    <t>ДҮН</t>
  </si>
  <si>
    <t>Даатгалын гэрээний тоо</t>
  </si>
  <si>
    <t>Нийт төлсөн нэхэмжлэл /сая.төг/</t>
  </si>
  <si>
    <t>Гэнэтийн осол, эмчилгээний зардлын даатгал</t>
  </si>
  <si>
    <t>Автотээврийн хэрэгслийн даатгал</t>
  </si>
  <si>
    <t>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</si>
</sst>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,,;\-#,##0.0,,"/>
    <numFmt numFmtId="165" formatCode="#,##0.0,,;\-#,##0.0,,."/>
    <numFmt numFmtId="166" formatCode="0.0%"/>
    <numFmt numFmtId="167" formatCode="0.0"/>
    <numFmt numFmtId="171" formatCode="#,##0.000_);\(#,##0.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7" tint="0.39997558519241921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8EAADB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64" fontId="3" fillId="3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3" fillId="7" borderId="2" xfId="0" applyNumberFormat="1" applyFont="1" applyFill="1" applyBorder="1" applyAlignment="1">
      <alignment wrapText="1"/>
    </xf>
    <xf numFmtId="164" fontId="3" fillId="8" borderId="2" xfId="0" applyNumberFormat="1" applyFont="1" applyFill="1" applyBorder="1" applyAlignment="1">
      <alignment wrapText="1"/>
    </xf>
    <xf numFmtId="164" fontId="3" fillId="9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 applyAlignment="1">
      <alignment wrapText="1"/>
    </xf>
    <xf numFmtId="164" fontId="4" fillId="11" borderId="2" xfId="0" applyNumberFormat="1" applyFont="1" applyFill="1" applyBorder="1" applyAlignment="1">
      <alignment wrapText="1"/>
    </xf>
    <xf numFmtId="164" fontId="4" fillId="12" borderId="2" xfId="0" applyNumberFormat="1" applyFont="1" applyFill="1" applyBorder="1" applyAlignment="1">
      <alignment wrapText="1"/>
    </xf>
    <xf numFmtId="164" fontId="4" fillId="13" borderId="2" xfId="0" applyNumberFormat="1" applyFont="1" applyFill="1" applyBorder="1" applyAlignment="1">
      <alignment wrapText="1"/>
    </xf>
    <xf numFmtId="0" fontId="4" fillId="14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/>
    <xf numFmtId="0" fontId="3" fillId="0" borderId="8" xfId="0" applyFont="1" applyBorder="1" applyAlignment="1">
      <alignment wrapText="1"/>
    </xf>
    <xf numFmtId="0" fontId="3" fillId="0" borderId="4" xfId="0" applyFont="1" applyBorder="1"/>
    <xf numFmtId="0" fontId="4" fillId="0" borderId="2" xfId="0" applyFont="1" applyBorder="1"/>
    <xf numFmtId="0" fontId="11" fillId="0" borderId="6" xfId="0" applyFont="1" applyBorder="1"/>
    <xf numFmtId="165" fontId="4" fillId="3" borderId="2" xfId="0" applyNumberFormat="1" applyFont="1" applyFill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5" fontId="4" fillId="14" borderId="2" xfId="0" applyNumberFormat="1" applyFont="1" applyFill="1" applyBorder="1"/>
    <xf numFmtId="0" fontId="14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164" fontId="4" fillId="16" borderId="2" xfId="0" applyNumberFormat="1" applyFont="1" applyFill="1" applyBorder="1" applyAlignment="1">
      <alignment wrapText="1"/>
    </xf>
    <xf numFmtId="165" fontId="15" fillId="16" borderId="2" xfId="0" applyNumberFormat="1" applyFont="1" applyFill="1" applyBorder="1"/>
    <xf numFmtId="166" fontId="6" fillId="0" borderId="2" xfId="1" applyNumberFormat="1" applyFont="1" applyBorder="1"/>
    <xf numFmtId="0" fontId="13" fillId="18" borderId="14" xfId="0" applyFont="1" applyFill="1" applyBorder="1" applyAlignment="1">
      <alignment horizontal="center" vertical="center" wrapText="1"/>
    </xf>
    <xf numFmtId="0" fontId="13" fillId="18" borderId="15" xfId="0" applyFont="1" applyFill="1" applyBorder="1" applyAlignment="1">
      <alignment horizontal="center" vertical="center"/>
    </xf>
    <xf numFmtId="0" fontId="13" fillId="18" borderId="9" xfId="0" applyFont="1" applyFill="1" applyBorder="1" applyAlignment="1">
      <alignment horizontal="center" vertical="center"/>
    </xf>
    <xf numFmtId="0" fontId="13" fillId="18" borderId="14" xfId="0" applyFont="1" applyFill="1" applyBorder="1" applyAlignment="1">
      <alignment horizontal="center" vertical="center"/>
    </xf>
    <xf numFmtId="0" fontId="13" fillId="19" borderId="9" xfId="0" applyFont="1" applyFill="1" applyBorder="1" applyAlignment="1">
      <alignment horizontal="right" vertical="center"/>
    </xf>
    <xf numFmtId="0" fontId="19" fillId="19" borderId="9" xfId="0" applyFont="1" applyFill="1" applyBorder="1" applyAlignment="1">
      <alignment vertical="center"/>
    </xf>
    <xf numFmtId="4" fontId="12" fillId="20" borderId="9" xfId="0" applyNumberFormat="1" applyFont="1" applyFill="1" applyBorder="1" applyAlignment="1">
      <alignment horizontal="right" vertical="center"/>
    </xf>
    <xf numFmtId="0" fontId="12" fillId="20" borderId="9" xfId="0" applyFont="1" applyFill="1" applyBorder="1" applyAlignment="1">
      <alignment horizontal="right" vertical="center"/>
    </xf>
    <xf numFmtId="0" fontId="17" fillId="18" borderId="9" xfId="0" applyFont="1" applyFill="1" applyBorder="1" applyAlignment="1">
      <alignment vertical="center"/>
    </xf>
    <xf numFmtId="4" fontId="13" fillId="18" borderId="9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8" fillId="0" borderId="9" xfId="0" applyFont="1" applyBorder="1" applyAlignment="1">
      <alignment vertical="center"/>
    </xf>
    <xf numFmtId="0" fontId="13" fillId="20" borderId="9" xfId="0" applyFont="1" applyFill="1" applyBorder="1" applyAlignment="1">
      <alignment horizontal="right" vertical="center"/>
    </xf>
    <xf numFmtId="4" fontId="13" fillId="20" borderId="9" xfId="0" applyNumberFormat="1" applyFont="1" applyFill="1" applyBorder="1" applyAlignment="1">
      <alignment horizontal="right" vertical="center"/>
    </xf>
    <xf numFmtId="0" fontId="13" fillId="18" borderId="9" xfId="0" applyFont="1" applyFill="1" applyBorder="1" applyAlignment="1">
      <alignment horizontal="right" vertical="center"/>
    </xf>
    <xf numFmtId="3" fontId="13" fillId="18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12" fillId="19" borderId="9" xfId="0" applyFont="1" applyFill="1" applyBorder="1" applyAlignment="1">
      <alignment vertical="center"/>
    </xf>
    <xf numFmtId="0" fontId="13" fillId="18" borderId="9" xfId="0" applyFont="1" applyFill="1" applyBorder="1" applyAlignment="1">
      <alignment vertical="center"/>
    </xf>
    <xf numFmtId="0" fontId="13" fillId="19" borderId="9" xfId="0" applyFont="1" applyFill="1" applyBorder="1" applyAlignment="1">
      <alignment vertical="center"/>
    </xf>
    <xf numFmtId="0" fontId="13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vertical="center" wrapText="1"/>
    </xf>
    <xf numFmtId="4" fontId="12" fillId="20" borderId="2" xfId="0" applyNumberFormat="1" applyFont="1" applyFill="1" applyBorder="1" applyAlignment="1">
      <alignment horizontal="right" vertical="center"/>
    </xf>
    <xf numFmtId="0" fontId="12" fillId="20" borderId="2" xfId="0" applyFont="1" applyFill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21" borderId="2" xfId="0" applyFont="1" applyFill="1" applyBorder="1" applyAlignment="1">
      <alignment horizontal="right" vertical="center"/>
    </xf>
    <xf numFmtId="0" fontId="6" fillId="21" borderId="2" xfId="0" applyFont="1" applyFill="1" applyBorder="1" applyAlignment="1">
      <alignment horizontal="right" vertical="center" wrapText="1"/>
    </xf>
    <xf numFmtId="0" fontId="12" fillId="20" borderId="2" xfId="0" applyFont="1" applyFill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right" vertical="center"/>
    </xf>
    <xf numFmtId="4" fontId="13" fillId="18" borderId="2" xfId="0" applyNumberFormat="1" applyFont="1" applyFill="1" applyBorder="1" applyAlignment="1">
      <alignment horizontal="right" vertical="center"/>
    </xf>
    <xf numFmtId="10" fontId="13" fillId="18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3" fillId="18" borderId="2" xfId="0" applyFont="1" applyFill="1" applyBorder="1" applyAlignment="1">
      <alignment horizontal="right" vertical="center"/>
    </xf>
    <xf numFmtId="4" fontId="13" fillId="23" borderId="2" xfId="0" applyNumberFormat="1" applyFont="1" applyFill="1" applyBorder="1" applyAlignment="1">
      <alignment horizontal="right" vertical="center"/>
    </xf>
    <xf numFmtId="10" fontId="13" fillId="23" borderId="2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13" fillId="18" borderId="2" xfId="0" applyNumberFormat="1" applyFont="1" applyFill="1" applyBorder="1" applyAlignment="1">
      <alignment horizontal="right" vertical="center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5" xfId="0" applyFont="1" applyFill="1" applyBorder="1" applyAlignment="1">
      <alignment horizontal="right" vertical="center"/>
    </xf>
    <xf numFmtId="0" fontId="21" fillId="19" borderId="9" xfId="0" applyFont="1" applyFill="1" applyBorder="1" applyAlignment="1">
      <alignment vertical="center" wrapText="1"/>
    </xf>
    <xf numFmtId="3" fontId="21" fillId="19" borderId="9" xfId="0" applyNumberFormat="1" applyFont="1" applyFill="1" applyBorder="1" applyAlignment="1">
      <alignment horizontal="right" vertical="center" wrapText="1"/>
    </xf>
    <xf numFmtId="4" fontId="21" fillId="19" borderId="9" xfId="0" applyNumberFormat="1" applyFont="1" applyFill="1" applyBorder="1" applyAlignment="1">
      <alignment horizontal="right" vertical="center" wrapText="1"/>
    </xf>
    <xf numFmtId="10" fontId="21" fillId="19" borderId="9" xfId="0" applyNumberFormat="1" applyFont="1" applyFill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right" vertical="center" wrapText="1"/>
    </xf>
    <xf numFmtId="10" fontId="22" fillId="0" borderId="9" xfId="0" applyNumberFormat="1" applyFont="1" applyBorder="1" applyAlignment="1">
      <alignment horizontal="right" vertical="center"/>
    </xf>
    <xf numFmtId="0" fontId="21" fillId="19" borderId="9" xfId="0" applyFont="1" applyFill="1" applyBorder="1" applyAlignment="1">
      <alignment horizontal="right" vertical="center" wrapText="1"/>
    </xf>
    <xf numFmtId="0" fontId="16" fillId="0" borderId="9" xfId="0" applyFont="1" applyBorder="1" applyAlignment="1">
      <alignment vertical="center"/>
    </xf>
    <xf numFmtId="0" fontId="16" fillId="19" borderId="9" xfId="0" applyFont="1" applyFill="1" applyBorder="1" applyAlignment="1">
      <alignment vertical="center"/>
    </xf>
    <xf numFmtId="4" fontId="22" fillId="0" borderId="9" xfId="0" applyNumberFormat="1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3" fontId="20" fillId="19" borderId="9" xfId="0" applyNumberFormat="1" applyFont="1" applyFill="1" applyBorder="1" applyAlignment="1">
      <alignment horizontal="center" vertical="center" wrapText="1"/>
    </xf>
    <xf numFmtId="4" fontId="20" fillId="19" borderId="9" xfId="0" applyNumberFormat="1" applyFont="1" applyFill="1" applyBorder="1" applyAlignment="1">
      <alignment horizontal="center" vertical="center" wrapText="1"/>
    </xf>
    <xf numFmtId="10" fontId="20" fillId="19" borderId="9" xfId="0" applyNumberFormat="1" applyFont="1" applyFill="1" applyBorder="1" applyAlignment="1">
      <alignment horizontal="right" vertical="center"/>
    </xf>
    <xf numFmtId="10" fontId="20" fillId="19" borderId="9" xfId="0" applyNumberFormat="1" applyFont="1" applyFill="1" applyBorder="1" applyAlignment="1">
      <alignment horizontal="center" vertical="center"/>
    </xf>
    <xf numFmtId="0" fontId="17" fillId="19" borderId="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horizontal="right" vertical="center"/>
    </xf>
    <xf numFmtId="10" fontId="19" fillId="0" borderId="9" xfId="0" applyNumberFormat="1" applyFont="1" applyBorder="1" applyAlignment="1">
      <alignment horizontal="right" vertical="center"/>
    </xf>
    <xf numFmtId="0" fontId="17" fillId="19" borderId="15" xfId="0" applyFont="1" applyFill="1" applyBorder="1" applyAlignment="1">
      <alignment horizontal="right" vertical="center"/>
    </xf>
    <xf numFmtId="0" fontId="19" fillId="19" borderId="9" xfId="0" applyFont="1" applyFill="1" applyBorder="1" applyAlignment="1">
      <alignment horizontal="right" vertical="center"/>
    </xf>
    <xf numFmtId="0" fontId="16" fillId="19" borderId="9" xfId="0" applyFont="1" applyFill="1" applyBorder="1" applyAlignment="1">
      <alignment vertical="top"/>
    </xf>
    <xf numFmtId="10" fontId="19" fillId="19" borderId="9" xfId="0" applyNumberFormat="1" applyFont="1" applyFill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4" fontId="17" fillId="0" borderId="9" xfId="0" applyNumberFormat="1" applyFont="1" applyBorder="1" applyAlignment="1">
      <alignment horizontal="right" vertical="center"/>
    </xf>
    <xf numFmtId="10" fontId="17" fillId="0" borderId="9" xfId="0" applyNumberFormat="1" applyFont="1" applyBorder="1" applyAlignment="1">
      <alignment horizontal="right" vertical="center"/>
    </xf>
    <xf numFmtId="0" fontId="17" fillId="19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19" borderId="9" xfId="0" applyFont="1" applyFill="1" applyBorder="1" applyAlignment="1">
      <alignment vertical="center"/>
    </xf>
    <xf numFmtId="0" fontId="17" fillId="19" borderId="9" xfId="0" applyFont="1" applyFill="1" applyBorder="1" applyAlignment="1">
      <alignment horizontal="right" vertical="center"/>
    </xf>
    <xf numFmtId="4" fontId="17" fillId="19" borderId="9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164" fontId="3" fillId="10" borderId="7" xfId="0" applyNumberFormat="1" applyFont="1" applyFill="1" applyBorder="1" applyAlignment="1">
      <alignment horizontal="center" wrapText="1"/>
    </xf>
    <xf numFmtId="164" fontId="3" fillId="10" borderId="6" xfId="0" applyNumberFormat="1" applyFont="1" applyFill="1" applyBorder="1" applyAlignment="1">
      <alignment horizontal="center" wrapText="1"/>
    </xf>
    <xf numFmtId="0" fontId="12" fillId="18" borderId="10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16" xfId="0" applyFont="1" applyFill="1" applyBorder="1" applyAlignment="1">
      <alignment horizontal="center" vertical="center"/>
    </xf>
    <xf numFmtId="0" fontId="12" fillId="18" borderId="13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7" fillId="10" borderId="7" xfId="0" applyNumberFormat="1" applyFont="1" applyFill="1" applyBorder="1" applyAlignment="1">
      <alignment horizontal="center" wrapText="1"/>
    </xf>
    <xf numFmtId="164" fontId="7" fillId="10" borderId="6" xfId="0" applyNumberFormat="1" applyFont="1" applyFill="1" applyBorder="1" applyAlignment="1">
      <alignment horizontal="center" wrapText="1"/>
    </xf>
    <xf numFmtId="164" fontId="7" fillId="10" borderId="5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65" fontId="3" fillId="10" borderId="7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>
      <alignment horizontal="center"/>
    </xf>
    <xf numFmtId="165" fontId="3" fillId="10" borderId="5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18" borderId="17" xfId="0" applyFont="1" applyFill="1" applyBorder="1" applyAlignment="1">
      <alignment horizontal="center" vertical="center" wrapText="1"/>
    </xf>
    <xf numFmtId="0" fontId="13" fillId="18" borderId="15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right" vertical="center"/>
    </xf>
    <xf numFmtId="0" fontId="12" fillId="22" borderId="13" xfId="0" applyFont="1" applyFill="1" applyBorder="1" applyAlignment="1">
      <alignment horizontal="right" vertical="center"/>
    </xf>
    <xf numFmtId="0" fontId="12" fillId="22" borderId="12" xfId="0" applyFont="1" applyFill="1" applyBorder="1" applyAlignment="1">
      <alignment horizontal="right" vertical="center"/>
    </xf>
    <xf numFmtId="0" fontId="13" fillId="19" borderId="16" xfId="0" applyFont="1" applyFill="1" applyBorder="1" applyAlignment="1">
      <alignment horizontal="center" vertical="center"/>
    </xf>
    <xf numFmtId="0" fontId="13" fillId="19" borderId="13" xfId="0" applyFont="1" applyFill="1" applyBorder="1" applyAlignment="1">
      <alignment horizontal="center" vertical="center"/>
    </xf>
    <xf numFmtId="0" fontId="13" fillId="19" borderId="12" xfId="0" applyFont="1" applyFill="1" applyBorder="1" applyAlignment="1">
      <alignment horizontal="center" vertical="center"/>
    </xf>
    <xf numFmtId="0" fontId="13" fillId="19" borderId="16" xfId="0" applyFont="1" applyFill="1" applyBorder="1" applyAlignment="1">
      <alignment horizontal="center" vertical="center" wrapText="1"/>
    </xf>
    <xf numFmtId="0" fontId="13" fillId="19" borderId="18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vertical="center" wrapText="1"/>
    </xf>
    <xf numFmtId="0" fontId="13" fillId="18" borderId="17" xfId="0" applyFont="1" applyFill="1" applyBorder="1" applyAlignment="1">
      <alignment vertical="center" wrapText="1"/>
    </xf>
    <xf numFmtId="0" fontId="13" fillId="18" borderId="15" xfId="0" applyFont="1" applyFill="1" applyBorder="1" applyAlignment="1">
      <alignment vertical="center" wrapText="1"/>
    </xf>
    <xf numFmtId="0" fontId="12" fillId="21" borderId="16" xfId="0" applyFont="1" applyFill="1" applyBorder="1" applyAlignment="1">
      <alignment horizontal="right" vertical="center"/>
    </xf>
    <xf numFmtId="0" fontId="12" fillId="21" borderId="13" xfId="0" applyFont="1" applyFill="1" applyBorder="1" applyAlignment="1">
      <alignment horizontal="right" vertical="center"/>
    </xf>
    <xf numFmtId="0" fontId="12" fillId="21" borderId="18" xfId="0" applyFont="1" applyFill="1" applyBorder="1" applyAlignment="1">
      <alignment horizontal="right" vertical="center"/>
    </xf>
    <xf numFmtId="0" fontId="12" fillId="22" borderId="18" xfId="0" applyFont="1" applyFill="1" applyBorder="1" applyAlignment="1">
      <alignment horizontal="right" vertical="center"/>
    </xf>
    <xf numFmtId="0" fontId="12" fillId="21" borderId="12" xfId="0" applyFont="1" applyFill="1" applyBorder="1" applyAlignment="1">
      <alignment horizontal="right" vertical="center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/>
    </xf>
    <xf numFmtId="0" fontId="13" fillId="18" borderId="13" xfId="0" applyFont="1" applyFill="1" applyBorder="1" applyAlignment="1">
      <alignment horizontal="center" vertical="center"/>
    </xf>
    <xf numFmtId="0" fontId="13" fillId="18" borderId="1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right" vertical="center"/>
    </xf>
    <xf numFmtId="0" fontId="13" fillId="18" borderId="2" xfId="0" applyFont="1" applyFill="1" applyBorder="1" applyAlignment="1">
      <alignment horizontal="center" vertical="center"/>
    </xf>
    <xf numFmtId="0" fontId="13" fillId="23" borderId="2" xfId="0" applyFont="1" applyFill="1" applyBorder="1" applyAlignment="1">
      <alignment vertical="center"/>
    </xf>
    <xf numFmtId="0" fontId="13" fillId="17" borderId="2" xfId="0" applyFont="1" applyFill="1" applyBorder="1" applyAlignment="1">
      <alignment horizontal="center" vertical="center" wrapText="1"/>
    </xf>
    <xf numFmtId="0" fontId="12" fillId="21" borderId="2" xfId="0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19" borderId="16" xfId="0" applyFont="1" applyFill="1" applyBorder="1" applyAlignment="1">
      <alignment horizontal="center" vertical="center" wrapText="1"/>
    </xf>
    <xf numFmtId="0" fontId="20" fillId="19" borderId="13" xfId="0" applyFont="1" applyFill="1" applyBorder="1" applyAlignment="1">
      <alignment horizontal="center" vertical="center" wrapText="1"/>
    </xf>
    <xf numFmtId="0" fontId="20" fillId="19" borderId="12" xfId="0" applyFont="1" applyFill="1" applyBorder="1" applyAlignment="1">
      <alignment horizontal="center" vertical="center" wrapText="1"/>
    </xf>
    <xf numFmtId="0" fontId="20" fillId="19" borderId="16" xfId="0" applyFont="1" applyFill="1" applyBorder="1" applyAlignment="1">
      <alignment horizontal="center" vertical="center"/>
    </xf>
    <xf numFmtId="0" fontId="20" fillId="19" borderId="12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 wrapText="1"/>
    </xf>
    <xf numFmtId="0" fontId="17" fillId="24" borderId="15" xfId="0" applyFont="1" applyFill="1" applyBorder="1" applyAlignment="1">
      <alignment horizontal="center" vertical="center" wrapText="1"/>
    </xf>
    <xf numFmtId="0" fontId="17" fillId="24" borderId="16" xfId="0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19" borderId="16" xfId="0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center" vertical="center"/>
    </xf>
    <xf numFmtId="171" fontId="0" fillId="0" borderId="0" xfId="0" applyNumberFormat="1"/>
    <xf numFmtId="171" fontId="0" fillId="0" borderId="0" xfId="0" applyNumberFormat="1" applyAlignment="1">
      <alignment wrapText="1"/>
    </xf>
    <xf numFmtId="166" fontId="0" fillId="0" borderId="0" xfId="1" applyNumberFormat="1" applyFont="1"/>
  </cellXfs>
  <cellStyles count="3">
    <cellStyle name="Normal" xfId="0" builtinId="0"/>
    <cellStyle name="Normal 2" xfId="2" xr:uid="{CCDCC65D-4048-4A37-B819-0FCB4B94275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9761-C94C-4832-B152-415BA7F731FF}">
  <dimension ref="A1:Y80"/>
  <sheetViews>
    <sheetView workbookViewId="0">
      <selection activeCell="R43" sqref="R43"/>
    </sheetView>
  </sheetViews>
  <sheetFormatPr defaultRowHeight="15" x14ac:dyDescent="0.25"/>
  <cols>
    <col min="2" max="2" width="21.7109375" customWidth="1"/>
    <col min="3" max="3" width="17.5703125" bestFit="1" customWidth="1"/>
    <col min="4" max="4" width="11" customWidth="1"/>
    <col min="5" max="5" width="11.85546875" customWidth="1"/>
    <col min="6" max="6" width="12" customWidth="1"/>
    <col min="7" max="7" width="11.85546875" customWidth="1"/>
    <col min="8" max="8" width="12" customWidth="1"/>
    <col min="9" max="9" width="12.140625" customWidth="1"/>
    <col min="10" max="10" width="12.28515625" customWidth="1"/>
    <col min="11" max="11" width="10.85546875" customWidth="1"/>
    <col min="12" max="16" width="11.42578125" customWidth="1"/>
    <col min="17" max="17" width="10.28515625" customWidth="1"/>
    <col min="18" max="18" width="10" customWidth="1"/>
    <col min="24" max="24" width="16.42578125" bestFit="1" customWidth="1"/>
  </cols>
  <sheetData>
    <row r="1" spans="1:25" s="2" customFormat="1" x14ac:dyDescent="0.25">
      <c r="A1" s="113"/>
      <c r="B1" s="129"/>
      <c r="C1" s="121" t="s">
        <v>38</v>
      </c>
      <c r="D1" s="122" t="s">
        <v>42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  <c r="U1" s="124" t="s">
        <v>43</v>
      </c>
      <c r="V1" s="124"/>
      <c r="W1" s="124"/>
      <c r="X1" s="125" t="s">
        <v>50</v>
      </c>
      <c r="Y1" s="125"/>
    </row>
    <row r="2" spans="1:25" s="2" customFormat="1" ht="30.75" customHeight="1" x14ac:dyDescent="0.25">
      <c r="A2" s="113"/>
      <c r="B2" s="129"/>
      <c r="C2" s="121"/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40</v>
      </c>
      <c r="T2" s="3"/>
      <c r="U2" s="3" t="s">
        <v>44</v>
      </c>
      <c r="V2" s="3" t="s">
        <v>45</v>
      </c>
      <c r="W2" s="4" t="s">
        <v>38</v>
      </c>
      <c r="X2" s="5" t="s">
        <v>49</v>
      </c>
      <c r="Y2" s="6" t="s">
        <v>38</v>
      </c>
    </row>
    <row r="3" spans="1:25" s="2" customFormat="1" ht="23.25" x14ac:dyDescent="0.25">
      <c r="A3" s="113" t="s">
        <v>23</v>
      </c>
      <c r="B3" s="7" t="s">
        <v>16</v>
      </c>
      <c r="C3" s="8">
        <f>+T3+W3+Y3</f>
        <v>40503596798.220001</v>
      </c>
      <c r="D3" s="9">
        <v>1807685256.25</v>
      </c>
      <c r="E3" s="9">
        <v>675859625.98000002</v>
      </c>
      <c r="F3" s="9">
        <v>2830266306.3099999</v>
      </c>
      <c r="G3" s="9">
        <v>780428878</v>
      </c>
      <c r="H3" s="9">
        <v>869982228.88999999</v>
      </c>
      <c r="I3" s="9">
        <v>2957026586.1799998</v>
      </c>
      <c r="J3" s="9">
        <v>1695916576.2</v>
      </c>
      <c r="K3" s="9">
        <v>13388868009.610001</v>
      </c>
      <c r="L3" s="9">
        <v>241350953.05000001</v>
      </c>
      <c r="M3" s="9">
        <v>1074415815.01</v>
      </c>
      <c r="N3" s="9">
        <v>91270496.040000007</v>
      </c>
      <c r="O3" s="9">
        <v>985588113.25999999</v>
      </c>
      <c r="P3" s="9">
        <v>9669224648.1800003</v>
      </c>
      <c r="Q3" s="9">
        <v>770350901.67999995</v>
      </c>
      <c r="R3" s="114"/>
      <c r="S3" s="9">
        <f t="shared" ref="S3:S9" si="0">+T3-SUM(D3:Q3)</f>
        <v>59462105.540000916</v>
      </c>
      <c r="T3" s="10">
        <v>37897696500.18</v>
      </c>
      <c r="U3" s="9">
        <v>102412258.69999999</v>
      </c>
      <c r="V3" s="126"/>
      <c r="W3" s="11">
        <f>+U3</f>
        <v>102412258.69999999</v>
      </c>
      <c r="X3" s="9">
        <v>2503488039.3400002</v>
      </c>
      <c r="Y3" s="12">
        <f>+X3</f>
        <v>2503488039.3400002</v>
      </c>
    </row>
    <row r="4" spans="1:25" s="2" customFormat="1" x14ac:dyDescent="0.25">
      <c r="A4" s="113"/>
      <c r="B4" s="7" t="s">
        <v>17</v>
      </c>
      <c r="C4" s="8">
        <f t="shared" ref="C4:C37" si="1">+T4+W4+Y4</f>
        <v>21778772732.629997</v>
      </c>
      <c r="D4" s="9">
        <v>1426310891.4100001</v>
      </c>
      <c r="E4" s="9">
        <v>1155432387.1099999</v>
      </c>
      <c r="F4" s="9">
        <v>3080764526.6799998</v>
      </c>
      <c r="G4" s="9">
        <v>226322433</v>
      </c>
      <c r="H4" s="9">
        <v>61807483.439999998</v>
      </c>
      <c r="I4" s="9">
        <v>1890311304.8199999</v>
      </c>
      <c r="J4" s="9">
        <v>2639188384.9699998</v>
      </c>
      <c r="K4" s="9">
        <v>69933954.540000007</v>
      </c>
      <c r="L4" s="9">
        <v>96056111</v>
      </c>
      <c r="M4" s="9">
        <v>2845184793.1799998</v>
      </c>
      <c r="N4" s="9">
        <v>134938724</v>
      </c>
      <c r="O4" s="9">
        <v>1333814710.71</v>
      </c>
      <c r="P4" s="9">
        <v>5916604022.79</v>
      </c>
      <c r="Q4" s="9">
        <v>607697877.01999998</v>
      </c>
      <c r="R4" s="115"/>
      <c r="S4" s="9">
        <f t="shared" si="0"/>
        <v>174077652.5399971</v>
      </c>
      <c r="T4" s="10">
        <v>21658445257.209999</v>
      </c>
      <c r="U4" s="9">
        <v>10</v>
      </c>
      <c r="V4" s="127"/>
      <c r="W4" s="11">
        <f t="shared" ref="W4:W9" si="2">+U4</f>
        <v>10</v>
      </c>
      <c r="X4" s="9">
        <v>120327465.41999999</v>
      </c>
      <c r="Y4" s="12">
        <f t="shared" ref="Y4:Y37" si="3">+X4</f>
        <v>120327465.41999999</v>
      </c>
    </row>
    <row r="5" spans="1:25" s="2" customFormat="1" x14ac:dyDescent="0.25">
      <c r="A5" s="113"/>
      <c r="B5" s="7" t="s">
        <v>18</v>
      </c>
      <c r="C5" s="8">
        <f t="shared" si="1"/>
        <v>183336251290.19</v>
      </c>
      <c r="D5" s="9">
        <v>5089000000</v>
      </c>
      <c r="E5" s="9">
        <v>15392846071.5</v>
      </c>
      <c r="F5" s="9">
        <v>7822989788.2600002</v>
      </c>
      <c r="G5" s="9">
        <v>4265061246</v>
      </c>
      <c r="H5" s="9">
        <v>10745457614.469999</v>
      </c>
      <c r="I5" s="9">
        <v>11747384428.58</v>
      </c>
      <c r="J5" s="9">
        <v>17032496438.23</v>
      </c>
      <c r="K5" s="9">
        <v>0</v>
      </c>
      <c r="L5" s="9">
        <v>4092817740</v>
      </c>
      <c r="M5" s="9">
        <v>5652032876.7600002</v>
      </c>
      <c r="N5" s="9">
        <v>6639906594.96</v>
      </c>
      <c r="O5" s="9">
        <v>10383320981.34</v>
      </c>
      <c r="P5" s="9">
        <v>17674474857.259998</v>
      </c>
      <c r="Q5" s="9">
        <v>7042572782.9700003</v>
      </c>
      <c r="R5" s="115"/>
      <c r="S5" s="9">
        <f t="shared" si="0"/>
        <v>5077832817.9799957</v>
      </c>
      <c r="T5" s="10">
        <v>128658194238.31</v>
      </c>
      <c r="U5" s="9">
        <v>6429884214.8700008</v>
      </c>
      <c r="V5" s="127"/>
      <c r="W5" s="11">
        <f t="shared" si="2"/>
        <v>6429884214.8700008</v>
      </c>
      <c r="X5" s="9">
        <v>48248172837.010002</v>
      </c>
      <c r="Y5" s="12">
        <f t="shared" si="3"/>
        <v>48248172837.010002</v>
      </c>
    </row>
    <row r="6" spans="1:25" s="2" customFormat="1" x14ac:dyDescent="0.25">
      <c r="A6" s="113"/>
      <c r="B6" s="7" t="s">
        <v>19</v>
      </c>
      <c r="C6" s="8">
        <f t="shared" si="1"/>
        <v>30229642758.73</v>
      </c>
      <c r="D6" s="9">
        <v>889636689.71000004</v>
      </c>
      <c r="E6" s="9">
        <v>1001866660.51</v>
      </c>
      <c r="F6" s="9">
        <v>1921323972.9100001</v>
      </c>
      <c r="G6" s="9">
        <v>1070014671</v>
      </c>
      <c r="H6" s="9">
        <v>2186050851.5500002</v>
      </c>
      <c r="I6" s="9">
        <v>9359461696.6399994</v>
      </c>
      <c r="J6" s="9">
        <v>1164058468.3199999</v>
      </c>
      <c r="K6" s="9">
        <v>1729995849</v>
      </c>
      <c r="L6" s="9">
        <v>2116706731.8800001</v>
      </c>
      <c r="M6" s="9">
        <v>43993806.890000001</v>
      </c>
      <c r="N6" s="9">
        <v>70120501.519999996</v>
      </c>
      <c r="O6" s="9">
        <v>1555413956.53</v>
      </c>
      <c r="P6" s="9">
        <v>421614480.63</v>
      </c>
      <c r="Q6" s="9">
        <v>1345249267.21</v>
      </c>
      <c r="R6" s="115"/>
      <c r="S6" s="9">
        <f t="shared" si="0"/>
        <v>2305861652.8300018</v>
      </c>
      <c r="T6" s="10">
        <v>27181369257.130001</v>
      </c>
      <c r="U6" s="9">
        <v>2480075255.6399999</v>
      </c>
      <c r="V6" s="127"/>
      <c r="W6" s="11">
        <f t="shared" si="2"/>
        <v>2480075255.6399999</v>
      </c>
      <c r="X6" s="9">
        <v>568198245.96000004</v>
      </c>
      <c r="Y6" s="12">
        <f t="shared" si="3"/>
        <v>568198245.96000004</v>
      </c>
    </row>
    <row r="7" spans="1:25" s="2" customFormat="1" x14ac:dyDescent="0.25">
      <c r="A7" s="113"/>
      <c r="B7" s="7" t="s">
        <v>20</v>
      </c>
      <c r="C7" s="8">
        <f t="shared" si="1"/>
        <v>1084882723.1849999</v>
      </c>
      <c r="D7" s="9">
        <v>4629071.46</v>
      </c>
      <c r="E7" s="9">
        <v>231461295</v>
      </c>
      <c r="F7" s="9">
        <v>161619321.26499999</v>
      </c>
      <c r="G7" s="9">
        <v>0</v>
      </c>
      <c r="H7" s="9">
        <v>0</v>
      </c>
      <c r="I7" s="9">
        <v>144016054.93000001</v>
      </c>
      <c r="J7" s="9">
        <v>99133829.879999995</v>
      </c>
      <c r="K7" s="9">
        <v>0</v>
      </c>
      <c r="L7" s="9">
        <v>1250000</v>
      </c>
      <c r="M7" s="9">
        <v>8677500</v>
      </c>
      <c r="N7" s="9">
        <v>5938667.0099999998</v>
      </c>
      <c r="O7" s="9">
        <v>49946250</v>
      </c>
      <c r="P7" s="9">
        <v>11484100.359999999</v>
      </c>
      <c r="Q7" s="9">
        <v>0</v>
      </c>
      <c r="R7" s="115"/>
      <c r="S7" s="9">
        <f t="shared" si="0"/>
        <v>3948108.3700000048</v>
      </c>
      <c r="T7" s="10">
        <v>722104198.27499998</v>
      </c>
      <c r="U7" s="9">
        <v>50483996.299999997</v>
      </c>
      <c r="V7" s="127"/>
      <c r="W7" s="11">
        <f t="shared" si="2"/>
        <v>50483996.299999997</v>
      </c>
      <c r="X7" s="9">
        <v>312294528.61000001</v>
      </c>
      <c r="Y7" s="12">
        <f t="shared" si="3"/>
        <v>312294528.61000001</v>
      </c>
    </row>
    <row r="8" spans="1:25" s="2" customFormat="1" x14ac:dyDescent="0.25">
      <c r="A8" s="113"/>
      <c r="B8" s="7" t="s">
        <v>22</v>
      </c>
      <c r="C8" s="8">
        <f t="shared" si="1"/>
        <v>56393270368.716026</v>
      </c>
      <c r="D8" s="9">
        <f t="shared" ref="D8:Q8" si="4">+D9-D7-D6-D5-D4-D3</f>
        <v>968483791.40000153</v>
      </c>
      <c r="E8" s="9">
        <f t="shared" si="4"/>
        <v>3498876117.5000005</v>
      </c>
      <c r="F8" s="9">
        <f t="shared" si="4"/>
        <v>10731436776.566002</v>
      </c>
      <c r="G8" s="9">
        <f t="shared" si="4"/>
        <v>154423023</v>
      </c>
      <c r="H8" s="9">
        <f t="shared" si="4"/>
        <v>2480963987.9500008</v>
      </c>
      <c r="I8" s="9">
        <f t="shared" si="4"/>
        <v>11574600389.860003</v>
      </c>
      <c r="J8" s="9">
        <f t="shared" si="4"/>
        <v>5652258132.5500021</v>
      </c>
      <c r="K8" s="9">
        <f t="shared" si="4"/>
        <v>1244743133.3599987</v>
      </c>
      <c r="L8" s="9">
        <f t="shared" si="4"/>
        <v>708882768.88000035</v>
      </c>
      <c r="M8" s="9">
        <f t="shared" si="4"/>
        <v>2322229273.4800005</v>
      </c>
      <c r="N8" s="9">
        <f t="shared" si="4"/>
        <v>4803872.9999990016</v>
      </c>
      <c r="O8" s="9">
        <f t="shared" si="4"/>
        <v>2884114379.9099989</v>
      </c>
      <c r="P8" s="9">
        <f t="shared" si="4"/>
        <v>8950564902.7100029</v>
      </c>
      <c r="Q8" s="9">
        <f t="shared" si="4"/>
        <v>2238286810.3099995</v>
      </c>
      <c r="R8" s="115"/>
      <c r="S8" s="9">
        <f t="shared" si="0"/>
        <v>2641395572.7700119</v>
      </c>
      <c r="T8" s="10">
        <f t="shared" ref="T8" si="5">+T9-T7-T6-T5-T4-T3</f>
        <v>56056062933.246025</v>
      </c>
      <c r="U8" s="9">
        <f t="shared" ref="U8" si="6">+U9-U7-U6-U5-U4-U3</f>
        <v>72765056.539999783</v>
      </c>
      <c r="V8" s="127"/>
      <c r="W8" s="11">
        <f t="shared" si="2"/>
        <v>72765056.539999783</v>
      </c>
      <c r="X8" s="9">
        <f>+X9-X7-X6-X5-X4-X3</f>
        <v>264442378.93000221</v>
      </c>
      <c r="Y8" s="12">
        <f t="shared" si="3"/>
        <v>264442378.93000221</v>
      </c>
    </row>
    <row r="9" spans="1:25" s="2" customFormat="1" x14ac:dyDescent="0.25">
      <c r="A9" s="113"/>
      <c r="B9" s="13" t="s">
        <v>21</v>
      </c>
      <c r="C9" s="32">
        <f>+T9+W9+Y9</f>
        <v>333326416671.67102</v>
      </c>
      <c r="D9" s="14">
        <v>10185745700.23</v>
      </c>
      <c r="E9" s="14">
        <v>21956342157.599998</v>
      </c>
      <c r="F9" s="14">
        <v>26548400691.991001</v>
      </c>
      <c r="G9" s="14">
        <v>6496250251</v>
      </c>
      <c r="H9" s="14">
        <v>16344262166.299999</v>
      </c>
      <c r="I9" s="14">
        <v>37672800461.010002</v>
      </c>
      <c r="J9" s="14">
        <v>28283051830.150002</v>
      </c>
      <c r="K9" s="14">
        <v>16433540946.51</v>
      </c>
      <c r="L9" s="14">
        <v>7257064304.8100004</v>
      </c>
      <c r="M9" s="14">
        <v>11946534065.32</v>
      </c>
      <c r="N9" s="14">
        <v>6946978856.5299997</v>
      </c>
      <c r="O9" s="14">
        <v>17192198391.75</v>
      </c>
      <c r="P9" s="14">
        <v>42643967011.93</v>
      </c>
      <c r="Q9" s="14">
        <v>12004157639.190001</v>
      </c>
      <c r="R9" s="115"/>
      <c r="S9" s="9">
        <f t="shared" si="0"/>
        <v>10262577910.029999</v>
      </c>
      <c r="T9" s="15">
        <v>272173872384.35101</v>
      </c>
      <c r="U9" s="14">
        <v>9135620792.0499992</v>
      </c>
      <c r="V9" s="127"/>
      <c r="W9" s="16">
        <f t="shared" si="2"/>
        <v>9135620792.0499992</v>
      </c>
      <c r="X9" s="14">
        <v>52016923495.270004</v>
      </c>
      <c r="Y9" s="17">
        <f t="shared" si="3"/>
        <v>52016923495.270004</v>
      </c>
    </row>
    <row r="10" spans="1:25" s="2" customFormat="1" ht="23.25" x14ac:dyDescent="0.25">
      <c r="A10" s="113" t="s">
        <v>24</v>
      </c>
      <c r="B10" s="7" t="s">
        <v>16</v>
      </c>
      <c r="C10" s="8">
        <f t="shared" si="1"/>
        <v>19841602111.560909</v>
      </c>
      <c r="D10" s="9">
        <v>3485833469.7847099</v>
      </c>
      <c r="E10" s="9">
        <v>1402595019.4790001</v>
      </c>
      <c r="F10" s="9">
        <v>1330828050.22</v>
      </c>
      <c r="G10" s="9">
        <v>1438646684</v>
      </c>
      <c r="H10" s="9">
        <v>535299220.69</v>
      </c>
      <c r="I10" s="9">
        <v>1955973612.9200001</v>
      </c>
      <c r="J10" s="9">
        <v>1613408109.95</v>
      </c>
      <c r="K10" s="9">
        <v>462924335.08999997</v>
      </c>
      <c r="L10" s="9">
        <v>1993201205.52</v>
      </c>
      <c r="M10" s="9">
        <v>545945948.16999996</v>
      </c>
      <c r="N10" s="9">
        <v>104704523</v>
      </c>
      <c r="O10" s="9">
        <v>1093339076.4000001</v>
      </c>
      <c r="P10" s="9">
        <v>402839124.82999998</v>
      </c>
      <c r="Q10" s="9">
        <v>790587505.3872</v>
      </c>
      <c r="R10" s="115"/>
      <c r="S10" s="114"/>
      <c r="T10" s="10">
        <f t="shared" ref="T10:T16" si="7">+SUM(D10:Q10)</f>
        <v>17156125885.44091</v>
      </c>
      <c r="U10" s="9">
        <v>93717500.479999989</v>
      </c>
      <c r="V10" s="127"/>
      <c r="W10" s="11">
        <f>+U10</f>
        <v>93717500.479999989</v>
      </c>
      <c r="X10" s="9">
        <v>2591758725.6399999</v>
      </c>
      <c r="Y10" s="12">
        <f t="shared" si="3"/>
        <v>2591758725.6399999</v>
      </c>
    </row>
    <row r="11" spans="1:25" s="2" customFormat="1" x14ac:dyDescent="0.25">
      <c r="A11" s="113"/>
      <c r="B11" s="7" t="s">
        <v>17</v>
      </c>
      <c r="C11" s="8">
        <f t="shared" si="1"/>
        <v>31257020833.772831</v>
      </c>
      <c r="D11" s="9">
        <v>2075036673.9002299</v>
      </c>
      <c r="E11" s="9">
        <v>2662225718.8499999</v>
      </c>
      <c r="F11" s="9">
        <v>3286806124.8625998</v>
      </c>
      <c r="G11" s="9">
        <v>434533305</v>
      </c>
      <c r="H11" s="9">
        <v>3300337875.8600001</v>
      </c>
      <c r="I11" s="9">
        <v>3921305343.6599998</v>
      </c>
      <c r="J11" s="9">
        <v>2225948573.8499999</v>
      </c>
      <c r="K11" s="9">
        <v>65857104.350000001</v>
      </c>
      <c r="L11" s="9">
        <v>25493055.399999999</v>
      </c>
      <c r="M11" s="9">
        <v>2181974368.52</v>
      </c>
      <c r="N11" s="9">
        <v>143343605.69999999</v>
      </c>
      <c r="O11" s="9">
        <v>1195587939.3699999</v>
      </c>
      <c r="P11" s="9">
        <v>8581154069.3199997</v>
      </c>
      <c r="Q11" s="9">
        <v>393943633.11000001</v>
      </c>
      <c r="R11" s="115"/>
      <c r="S11" s="115"/>
      <c r="T11" s="10">
        <f t="shared" si="7"/>
        <v>30493547391.752831</v>
      </c>
      <c r="U11" s="9">
        <v>56202005.210000001</v>
      </c>
      <c r="V11" s="127"/>
      <c r="W11" s="11">
        <f t="shared" ref="W11:W30" si="8">+U11</f>
        <v>56202005.210000001</v>
      </c>
      <c r="X11" s="9">
        <v>707271436.80999994</v>
      </c>
      <c r="Y11" s="12">
        <f t="shared" si="3"/>
        <v>707271436.80999994</v>
      </c>
    </row>
    <row r="12" spans="1:25" s="2" customFormat="1" x14ac:dyDescent="0.25">
      <c r="A12" s="113"/>
      <c r="B12" s="7" t="s">
        <v>18</v>
      </c>
      <c r="C12" s="8">
        <f t="shared" si="1"/>
        <v>218344750113.06</v>
      </c>
      <c r="D12" s="9">
        <v>1700000000</v>
      </c>
      <c r="E12" s="9">
        <v>14726221132.440001</v>
      </c>
      <c r="F12" s="9">
        <v>12767026026.66</v>
      </c>
      <c r="G12" s="9">
        <v>4935345811</v>
      </c>
      <c r="H12" s="9">
        <v>14469005591.76</v>
      </c>
      <c r="I12" s="9">
        <v>10406041935.290001</v>
      </c>
      <c r="J12" s="9">
        <v>19682645753.790001</v>
      </c>
      <c r="K12" s="9">
        <v>15287149901.77</v>
      </c>
      <c r="L12" s="9">
        <v>2512487431.71</v>
      </c>
      <c r="M12" s="9">
        <v>7126205336.4399996</v>
      </c>
      <c r="N12" s="9">
        <v>6640112394.3500004</v>
      </c>
      <c r="O12" s="9">
        <v>11841081924.809999</v>
      </c>
      <c r="P12" s="9">
        <v>30806454419.709999</v>
      </c>
      <c r="Q12" s="9">
        <v>8313868584.8100004</v>
      </c>
      <c r="R12" s="115"/>
      <c r="S12" s="115"/>
      <c r="T12" s="10">
        <f t="shared" si="7"/>
        <v>161213646244.54001</v>
      </c>
      <c r="U12" s="9">
        <v>6902052746.6300001</v>
      </c>
      <c r="V12" s="127"/>
      <c r="W12" s="11">
        <f t="shared" si="8"/>
        <v>6902052746.6300001</v>
      </c>
      <c r="X12" s="9">
        <v>50229051121.889999</v>
      </c>
      <c r="Y12" s="12">
        <f t="shared" si="3"/>
        <v>50229051121.889999</v>
      </c>
    </row>
    <row r="13" spans="1:25" s="2" customFormat="1" x14ac:dyDescent="0.25">
      <c r="A13" s="113"/>
      <c r="B13" s="7" t="s">
        <v>19</v>
      </c>
      <c r="C13" s="8">
        <f t="shared" si="1"/>
        <v>28777941717.305344</v>
      </c>
      <c r="D13" s="9">
        <v>1651507239.14574</v>
      </c>
      <c r="E13" s="9">
        <v>977076998.849599</v>
      </c>
      <c r="F13" s="9">
        <v>1819809589.9400001</v>
      </c>
      <c r="G13" s="9">
        <v>1175510384</v>
      </c>
      <c r="H13" s="9">
        <v>2400827815.9099998</v>
      </c>
      <c r="I13" s="9">
        <v>9352545684.5300007</v>
      </c>
      <c r="J13" s="9">
        <v>1448078815.52</v>
      </c>
      <c r="K13" s="9">
        <v>1629069557.6800001</v>
      </c>
      <c r="L13" s="9">
        <v>2062270719.53</v>
      </c>
      <c r="M13" s="9">
        <v>78825206.599999994</v>
      </c>
      <c r="N13" s="9">
        <v>44907388.859999999</v>
      </c>
      <c r="O13" s="9">
        <v>1642180309.72</v>
      </c>
      <c r="P13" s="9">
        <v>571134211.99000001</v>
      </c>
      <c r="Q13" s="9">
        <v>1012572659.3</v>
      </c>
      <c r="R13" s="115"/>
      <c r="S13" s="115"/>
      <c r="T13" s="10">
        <f t="shared" si="7"/>
        <v>25866316581.57534</v>
      </c>
      <c r="U13" s="9">
        <v>2388285928.2600002</v>
      </c>
      <c r="V13" s="127"/>
      <c r="W13" s="11">
        <f t="shared" si="8"/>
        <v>2388285928.2600002</v>
      </c>
      <c r="X13" s="9">
        <v>523339207.47000003</v>
      </c>
      <c r="Y13" s="12">
        <f t="shared" si="3"/>
        <v>523339207.47000003</v>
      </c>
    </row>
    <row r="14" spans="1:25" s="2" customFormat="1" x14ac:dyDescent="0.25">
      <c r="A14" s="113"/>
      <c r="B14" s="7" t="s">
        <v>20</v>
      </c>
      <c r="C14" s="8">
        <f t="shared" si="1"/>
        <v>1402691506.95</v>
      </c>
      <c r="D14" s="9">
        <v>90533852.219999999</v>
      </c>
      <c r="E14" s="9">
        <v>209670968.52000001</v>
      </c>
      <c r="F14" s="9">
        <v>127408593.47</v>
      </c>
      <c r="G14" s="9">
        <v>0</v>
      </c>
      <c r="H14" s="9">
        <v>0</v>
      </c>
      <c r="I14" s="9">
        <v>68918426.549999997</v>
      </c>
      <c r="J14" s="9">
        <v>92177886.870000005</v>
      </c>
      <c r="K14" s="9">
        <v>0</v>
      </c>
      <c r="L14" s="9">
        <v>9000000</v>
      </c>
      <c r="M14" s="9">
        <v>35601666.670000002</v>
      </c>
      <c r="N14" s="9">
        <v>3712999.37</v>
      </c>
      <c r="O14" s="9">
        <v>39431250</v>
      </c>
      <c r="P14" s="9">
        <v>196109222.38</v>
      </c>
      <c r="Q14" s="9">
        <v>0</v>
      </c>
      <c r="R14" s="115"/>
      <c r="S14" s="115"/>
      <c r="T14" s="10">
        <f t="shared" si="7"/>
        <v>872564866.05000007</v>
      </c>
      <c r="U14" s="9">
        <v>20240757.739999998</v>
      </c>
      <c r="V14" s="127"/>
      <c r="W14" s="11">
        <f t="shared" si="8"/>
        <v>20240757.739999998</v>
      </c>
      <c r="X14" s="9">
        <v>509885883.16000003</v>
      </c>
      <c r="Y14" s="12">
        <f t="shared" si="3"/>
        <v>509885883.16000003</v>
      </c>
    </row>
    <row r="15" spans="1:25" s="2" customFormat="1" x14ac:dyDescent="0.25">
      <c r="A15" s="113"/>
      <c r="B15" s="7" t="s">
        <v>22</v>
      </c>
      <c r="C15" s="8">
        <f t="shared" si="1"/>
        <v>59582816943.717598</v>
      </c>
      <c r="D15" s="9">
        <f t="shared" ref="D15:Q15" si="9">+D16-D14-D13-D12-D11-D10</f>
        <v>1302521425.1655197</v>
      </c>
      <c r="E15" s="9">
        <f t="shared" si="9"/>
        <v>3705336334.2308998</v>
      </c>
      <c r="F15" s="9">
        <f t="shared" si="9"/>
        <v>7828959331.9774008</v>
      </c>
      <c r="G15" s="9">
        <f t="shared" si="9"/>
        <v>486476248</v>
      </c>
      <c r="H15" s="9">
        <f t="shared" si="9"/>
        <v>6816717665.395299</v>
      </c>
      <c r="I15" s="9">
        <f t="shared" si="9"/>
        <v>11944201524.988001</v>
      </c>
      <c r="J15" s="9">
        <f t="shared" si="9"/>
        <v>5341889542.4599981</v>
      </c>
      <c r="K15" s="9">
        <f t="shared" si="9"/>
        <v>1097231086.2919986</v>
      </c>
      <c r="L15" s="9">
        <f t="shared" si="9"/>
        <v>949794917.07999992</v>
      </c>
      <c r="M15" s="9">
        <f t="shared" si="9"/>
        <v>1345482661.5999999</v>
      </c>
      <c r="N15" s="9">
        <f t="shared" si="9"/>
        <v>7345464.9999998212</v>
      </c>
      <c r="O15" s="9">
        <f t="shared" si="9"/>
        <v>4017551296.8599992</v>
      </c>
      <c r="P15" s="9">
        <f t="shared" si="9"/>
        <v>11354202401.54851</v>
      </c>
      <c r="Q15" s="9">
        <f t="shared" si="9"/>
        <v>2088422709.96</v>
      </c>
      <c r="R15" s="115"/>
      <c r="S15" s="115"/>
      <c r="T15" s="10">
        <f t="shared" ref="T15" si="10">+T16-T14-T13-T12-T11-T10</f>
        <v>58286132610.557594</v>
      </c>
      <c r="U15" s="9">
        <f t="shared" ref="U15" si="11">+U16-U14-U13-U12-U11-U10</f>
        <v>152397301.41999966</v>
      </c>
      <c r="V15" s="127"/>
      <c r="W15" s="11">
        <f t="shared" si="8"/>
        <v>152397301.41999966</v>
      </c>
      <c r="X15" s="9">
        <f>+X16-X14-X13-X12-X11-X10</f>
        <v>1144287031.7400026</v>
      </c>
      <c r="Y15" s="12">
        <f t="shared" si="3"/>
        <v>1144287031.7400026</v>
      </c>
    </row>
    <row r="16" spans="1:25" s="2" customFormat="1" x14ac:dyDescent="0.25">
      <c r="A16" s="113"/>
      <c r="B16" s="13" t="s">
        <v>21</v>
      </c>
      <c r="C16" s="32">
        <f t="shared" si="1"/>
        <v>359206823226.3667</v>
      </c>
      <c r="D16" s="14">
        <v>10305432660.2162</v>
      </c>
      <c r="E16" s="14">
        <v>23683126172.369499</v>
      </c>
      <c r="F16" s="14">
        <v>27160837717.130001</v>
      </c>
      <c r="G16" s="14">
        <v>8470512432</v>
      </c>
      <c r="H16" s="14">
        <v>27522188169.615299</v>
      </c>
      <c r="I16" s="14">
        <v>37648986527.938004</v>
      </c>
      <c r="J16" s="14">
        <v>30404148682.439999</v>
      </c>
      <c r="K16" s="14">
        <v>18542231985.181999</v>
      </c>
      <c r="L16" s="14">
        <v>7552247329.2399998</v>
      </c>
      <c r="M16" s="14">
        <v>11314035188</v>
      </c>
      <c r="N16" s="14">
        <v>6944126376.2799997</v>
      </c>
      <c r="O16" s="14">
        <v>19829171797.16</v>
      </c>
      <c r="P16" s="14">
        <v>51911893449.778503</v>
      </c>
      <c r="Q16" s="14">
        <v>12599395092.5672</v>
      </c>
      <c r="R16" s="115"/>
      <c r="S16" s="115"/>
      <c r="T16" s="15">
        <f t="shared" si="7"/>
        <v>293888333579.91669</v>
      </c>
      <c r="U16" s="14">
        <v>9612896239.7399998</v>
      </c>
      <c r="V16" s="127"/>
      <c r="W16" s="16">
        <f t="shared" si="8"/>
        <v>9612896239.7399998</v>
      </c>
      <c r="X16" s="14">
        <v>55705593406.710007</v>
      </c>
      <c r="Y16" s="17">
        <f t="shared" si="3"/>
        <v>55705593406.710007</v>
      </c>
    </row>
    <row r="17" spans="1:25" s="2" customFormat="1" ht="23.25" x14ac:dyDescent="0.25">
      <c r="A17" s="113" t="s">
        <v>25</v>
      </c>
      <c r="B17" s="7" t="s">
        <v>16</v>
      </c>
      <c r="C17" s="8">
        <f t="shared" si="1"/>
        <v>24440181795.146881</v>
      </c>
      <c r="D17" s="9">
        <v>1673320031.52</v>
      </c>
      <c r="E17" s="9">
        <v>1513886942.28</v>
      </c>
      <c r="F17" s="9">
        <v>1722449957</v>
      </c>
      <c r="G17" s="9">
        <v>393120216</v>
      </c>
      <c r="H17" s="9">
        <v>2776163977.6599998</v>
      </c>
      <c r="I17" s="9">
        <v>2578912432.9200001</v>
      </c>
      <c r="J17" s="9">
        <v>437422671.13</v>
      </c>
      <c r="K17" s="9">
        <v>942422820.86000001</v>
      </c>
      <c r="L17" s="9">
        <v>1824407336.1896801</v>
      </c>
      <c r="M17" s="9">
        <v>509647747.5</v>
      </c>
      <c r="N17" s="9">
        <v>176154892.19</v>
      </c>
      <c r="O17" s="9">
        <v>945280756.47000003</v>
      </c>
      <c r="P17" s="9">
        <v>1352891957.3699999</v>
      </c>
      <c r="Q17" s="9">
        <v>2430956804.7171998</v>
      </c>
      <c r="R17" s="9">
        <v>2626031660.9099998</v>
      </c>
      <c r="S17" s="115"/>
      <c r="T17" s="10">
        <f t="shared" ref="T17:T37" si="12">+SUM(D17:R17)</f>
        <v>21903070204.716881</v>
      </c>
      <c r="U17" s="9">
        <v>89339293.600000009</v>
      </c>
      <c r="V17" s="127"/>
      <c r="W17" s="11">
        <f t="shared" si="8"/>
        <v>89339293.600000009</v>
      </c>
      <c r="X17" s="9">
        <v>2447772296.8300004</v>
      </c>
      <c r="Y17" s="12">
        <f t="shared" si="3"/>
        <v>2447772296.8300004</v>
      </c>
    </row>
    <row r="18" spans="1:25" s="2" customFormat="1" x14ac:dyDescent="0.25">
      <c r="A18" s="113"/>
      <c r="B18" s="7" t="s">
        <v>17</v>
      </c>
      <c r="C18" s="8">
        <f t="shared" si="1"/>
        <v>38796937360.29937</v>
      </c>
      <c r="D18" s="9">
        <v>1876175113.1900001</v>
      </c>
      <c r="E18" s="9">
        <v>2620309200.9099998</v>
      </c>
      <c r="F18" s="9">
        <v>5637167748.2799997</v>
      </c>
      <c r="G18" s="9">
        <v>890029907</v>
      </c>
      <c r="H18" s="9">
        <v>2250456541.3000002</v>
      </c>
      <c r="I18" s="9">
        <v>5863164367.7593699</v>
      </c>
      <c r="J18" s="9">
        <v>2404004845.23</v>
      </c>
      <c r="K18" s="9">
        <v>33333306.260000002</v>
      </c>
      <c r="L18" s="9">
        <v>92729320</v>
      </c>
      <c r="M18" s="9">
        <v>2331457158.6799998</v>
      </c>
      <c r="N18" s="9">
        <v>124394504</v>
      </c>
      <c r="O18" s="9">
        <v>1502948406.6300001</v>
      </c>
      <c r="P18" s="9">
        <v>11280424580.32</v>
      </c>
      <c r="Q18" s="9">
        <v>480443103.29000002</v>
      </c>
      <c r="R18" s="9">
        <v>0</v>
      </c>
      <c r="S18" s="115"/>
      <c r="T18" s="10">
        <f t="shared" si="12"/>
        <v>37387038102.849373</v>
      </c>
      <c r="U18" s="9">
        <v>544874</v>
      </c>
      <c r="V18" s="127"/>
      <c r="W18" s="11">
        <f t="shared" si="8"/>
        <v>544874</v>
      </c>
      <c r="X18" s="9">
        <v>1409354383.45</v>
      </c>
      <c r="Y18" s="12">
        <f t="shared" si="3"/>
        <v>1409354383.45</v>
      </c>
    </row>
    <row r="19" spans="1:25" s="2" customFormat="1" x14ac:dyDescent="0.25">
      <c r="A19" s="113"/>
      <c r="B19" s="7" t="s">
        <v>18</v>
      </c>
      <c r="C19" s="8">
        <f t="shared" si="1"/>
        <v>247473688284.83997</v>
      </c>
      <c r="D19" s="9">
        <v>1884324052.05</v>
      </c>
      <c r="E19" s="9">
        <v>23274891812.009998</v>
      </c>
      <c r="F19" s="9">
        <v>13316896817.860001</v>
      </c>
      <c r="G19" s="9">
        <v>5909058805</v>
      </c>
      <c r="H19" s="9">
        <v>15766877517.9</v>
      </c>
      <c r="I19" s="9">
        <v>11044625261.459999</v>
      </c>
      <c r="J19" s="9">
        <v>22044470433.360001</v>
      </c>
      <c r="K19" s="9">
        <v>13490596886.389999</v>
      </c>
      <c r="L19" s="9">
        <v>2327422000</v>
      </c>
      <c r="M19" s="9">
        <v>9647507536.8299999</v>
      </c>
      <c r="N19" s="9">
        <v>6512636193.8699999</v>
      </c>
      <c r="O19" s="9">
        <v>15411482318.75</v>
      </c>
      <c r="P19" s="9">
        <v>34372898319.620003</v>
      </c>
      <c r="Q19" s="9">
        <v>9892273965.5200005</v>
      </c>
      <c r="R19" s="9">
        <v>1786334523.3199999</v>
      </c>
      <c r="S19" s="115"/>
      <c r="T19" s="10">
        <f t="shared" si="12"/>
        <v>186682296443.93997</v>
      </c>
      <c r="U19" s="9">
        <v>6785344232.2699995</v>
      </c>
      <c r="V19" s="127"/>
      <c r="W19" s="11">
        <f t="shared" si="8"/>
        <v>6785344232.2699995</v>
      </c>
      <c r="X19" s="9">
        <v>54006047608.629997</v>
      </c>
      <c r="Y19" s="12">
        <f t="shared" si="3"/>
        <v>54006047608.629997</v>
      </c>
    </row>
    <row r="20" spans="1:25" s="2" customFormat="1" x14ac:dyDescent="0.25">
      <c r="A20" s="113"/>
      <c r="B20" s="7" t="s">
        <v>19</v>
      </c>
      <c r="C20" s="8">
        <f t="shared" si="1"/>
        <v>33133932837.809208</v>
      </c>
      <c r="D20" s="9">
        <v>2799271779.585</v>
      </c>
      <c r="E20" s="9">
        <v>2465421902.3569999</v>
      </c>
      <c r="F20" s="9">
        <v>1504343117.8099999</v>
      </c>
      <c r="G20" s="9">
        <v>2400459729</v>
      </c>
      <c r="H20" s="9">
        <v>2432893808.48</v>
      </c>
      <c r="I20" s="9">
        <v>8901508497.6605396</v>
      </c>
      <c r="J20" s="9">
        <v>1214431093.8599999</v>
      </c>
      <c r="K20" s="9">
        <v>1667505807.23</v>
      </c>
      <c r="L20" s="9">
        <v>2607442407.4966698</v>
      </c>
      <c r="M20" s="9">
        <v>229594822.31999999</v>
      </c>
      <c r="N20" s="9">
        <v>21599829.300000001</v>
      </c>
      <c r="O20" s="9">
        <v>1980396589.8</v>
      </c>
      <c r="P20" s="9">
        <v>1487880646.04</v>
      </c>
      <c r="Q20" s="9">
        <v>619808336.27999997</v>
      </c>
      <c r="R20" s="9">
        <v>0</v>
      </c>
      <c r="S20" s="115"/>
      <c r="T20" s="10">
        <f t="shared" si="12"/>
        <v>30332558367.219208</v>
      </c>
      <c r="U20" s="9">
        <v>2287285626.3699999</v>
      </c>
      <c r="V20" s="127"/>
      <c r="W20" s="11">
        <f t="shared" si="8"/>
        <v>2287285626.3699999</v>
      </c>
      <c r="X20" s="9">
        <v>514088844.21999997</v>
      </c>
      <c r="Y20" s="12">
        <f t="shared" si="3"/>
        <v>514088844.21999997</v>
      </c>
    </row>
    <row r="21" spans="1:25" s="2" customFormat="1" x14ac:dyDescent="0.25">
      <c r="A21" s="113"/>
      <c r="B21" s="7" t="s">
        <v>20</v>
      </c>
      <c r="C21" s="8">
        <f t="shared" si="1"/>
        <v>989357841.62000334</v>
      </c>
      <c r="D21" s="9">
        <v>78567365.350003302</v>
      </c>
      <c r="E21" s="9">
        <v>0</v>
      </c>
      <c r="F21" s="9">
        <v>107431932.87</v>
      </c>
      <c r="G21" s="9">
        <v>0</v>
      </c>
      <c r="H21" s="9">
        <v>0</v>
      </c>
      <c r="I21" s="9">
        <v>7878897.1900000004</v>
      </c>
      <c r="J21" s="9">
        <v>113066722.09</v>
      </c>
      <c r="K21" s="9">
        <v>0</v>
      </c>
      <c r="L21" s="9">
        <v>25500000</v>
      </c>
      <c r="M21" s="9">
        <v>66050555.57</v>
      </c>
      <c r="N21" s="9">
        <v>1683726.02</v>
      </c>
      <c r="O21" s="9">
        <v>28916250</v>
      </c>
      <c r="P21" s="9">
        <v>70860867.390000001</v>
      </c>
      <c r="Q21" s="9">
        <v>0</v>
      </c>
      <c r="R21" s="9">
        <v>2238300</v>
      </c>
      <c r="S21" s="115"/>
      <c r="T21" s="10">
        <f t="shared" si="12"/>
        <v>502194616.4800033</v>
      </c>
      <c r="U21" s="9">
        <v>20362654.060000002</v>
      </c>
      <c r="V21" s="127"/>
      <c r="W21" s="11">
        <f t="shared" si="8"/>
        <v>20362654.060000002</v>
      </c>
      <c r="X21" s="9">
        <v>466800571.08000004</v>
      </c>
      <c r="Y21" s="12">
        <f t="shared" si="3"/>
        <v>466800571.08000004</v>
      </c>
    </row>
    <row r="22" spans="1:25" s="2" customFormat="1" x14ac:dyDescent="0.25">
      <c r="A22" s="113"/>
      <c r="B22" s="7" t="s">
        <v>22</v>
      </c>
      <c r="C22" s="8">
        <f t="shared" si="1"/>
        <v>84109233117.986343</v>
      </c>
      <c r="D22" s="9">
        <f t="shared" ref="D22:T22" si="13">+D23-D21-D20-D19-D18-D17</f>
        <v>2460934867.8499956</v>
      </c>
      <c r="E22" s="9">
        <f t="shared" si="13"/>
        <v>4443265200.9318037</v>
      </c>
      <c r="F22" s="9">
        <f t="shared" si="13"/>
        <v>9687659619.6352997</v>
      </c>
      <c r="G22" s="9">
        <f t="shared" si="13"/>
        <v>498976923</v>
      </c>
      <c r="H22" s="9">
        <f t="shared" si="13"/>
        <v>7028738678.7999992</v>
      </c>
      <c r="I22" s="9">
        <f t="shared" si="13"/>
        <v>16257214572.519491</v>
      </c>
      <c r="J22" s="9">
        <f t="shared" si="13"/>
        <v>3950198401.8099985</v>
      </c>
      <c r="K22" s="9">
        <f t="shared" si="13"/>
        <v>10822851830.870699</v>
      </c>
      <c r="L22" s="9">
        <f t="shared" si="13"/>
        <v>697349529.20897007</v>
      </c>
      <c r="M22" s="9">
        <f t="shared" si="13"/>
        <v>1545676397.1500001</v>
      </c>
      <c r="N22" s="9">
        <f t="shared" si="13"/>
        <v>7656184.9999995828</v>
      </c>
      <c r="O22" s="9">
        <f t="shared" si="13"/>
        <v>5218270779.1490993</v>
      </c>
      <c r="P22" s="9">
        <f t="shared" si="13"/>
        <v>16971669993.112995</v>
      </c>
      <c r="Q22" s="9">
        <f t="shared" si="13"/>
        <v>3028257277.9479985</v>
      </c>
      <c r="R22" s="9">
        <f t="shared" si="13"/>
        <v>590567456.42000008</v>
      </c>
      <c r="S22" s="115"/>
      <c r="T22" s="10">
        <f>+SUM(D22:R22)</f>
        <v>83209287713.406342</v>
      </c>
      <c r="U22" s="9">
        <f t="shared" ref="U22" si="14">+U23-U21-U20-U19-U18-U17</f>
        <v>364773271.78000104</v>
      </c>
      <c r="V22" s="127"/>
      <c r="W22" s="11">
        <f t="shared" si="8"/>
        <v>364773271.78000104</v>
      </c>
      <c r="X22" s="9">
        <f t="shared" ref="X22" si="15">+X23-X21-X20-X19-X18-X17</f>
        <v>535172132.80000162</v>
      </c>
      <c r="Y22" s="12">
        <f t="shared" si="3"/>
        <v>535172132.80000162</v>
      </c>
    </row>
    <row r="23" spans="1:25" s="2" customFormat="1" x14ac:dyDescent="0.25">
      <c r="A23" s="113"/>
      <c r="B23" s="13" t="s">
        <v>21</v>
      </c>
      <c r="C23" s="32">
        <f t="shared" si="1"/>
        <v>428943331237.70184</v>
      </c>
      <c r="D23" s="14">
        <v>10772593209.545</v>
      </c>
      <c r="E23" s="14">
        <v>34317775058.4888</v>
      </c>
      <c r="F23" s="14">
        <v>31975949193.455299</v>
      </c>
      <c r="G23" s="14">
        <v>10091645580</v>
      </c>
      <c r="H23" s="14">
        <v>30255130524.139999</v>
      </c>
      <c r="I23" s="14">
        <v>44653304029.509399</v>
      </c>
      <c r="J23" s="14">
        <v>30163594167.48</v>
      </c>
      <c r="K23" s="14">
        <v>26956710651.610699</v>
      </c>
      <c r="L23" s="14">
        <v>7574850592.8953199</v>
      </c>
      <c r="M23" s="14">
        <v>14329934218.049999</v>
      </c>
      <c r="N23" s="14">
        <v>6844125330.3800001</v>
      </c>
      <c r="O23" s="14">
        <v>25087295100.799099</v>
      </c>
      <c r="P23" s="14">
        <v>65536626363.852997</v>
      </c>
      <c r="Q23" s="14">
        <v>16451739487.755199</v>
      </c>
      <c r="R23" s="14">
        <v>5005171940.6499996</v>
      </c>
      <c r="S23" s="115"/>
      <c r="T23" s="15">
        <f t="shared" si="12"/>
        <v>360016445448.61182</v>
      </c>
      <c r="U23" s="14">
        <v>9547649952.0799999</v>
      </c>
      <c r="V23" s="127"/>
      <c r="W23" s="16">
        <f t="shared" si="8"/>
        <v>9547649952.0799999</v>
      </c>
      <c r="X23" s="14">
        <v>59379235837.010002</v>
      </c>
      <c r="Y23" s="17">
        <f t="shared" si="3"/>
        <v>59379235837.010002</v>
      </c>
    </row>
    <row r="24" spans="1:25" s="2" customFormat="1" ht="23.25" x14ac:dyDescent="0.25">
      <c r="A24" s="113" t="s">
        <v>26</v>
      </c>
      <c r="B24" s="7" t="s">
        <v>16</v>
      </c>
      <c r="C24" s="8">
        <f t="shared" si="1"/>
        <v>25204857140.160099</v>
      </c>
      <c r="D24" s="9">
        <v>2009459299.7</v>
      </c>
      <c r="E24" s="9">
        <v>685267623.51999998</v>
      </c>
      <c r="F24" s="9">
        <v>866967733.27709997</v>
      </c>
      <c r="G24" s="9">
        <v>940105038.900002</v>
      </c>
      <c r="H24" s="9">
        <v>3764169614.4829998</v>
      </c>
      <c r="I24" s="9">
        <v>1465939170.0599999</v>
      </c>
      <c r="J24" s="9">
        <v>542365267.73000002</v>
      </c>
      <c r="K24" s="9">
        <v>703637691.65999997</v>
      </c>
      <c r="L24" s="9">
        <v>1383831249.24</v>
      </c>
      <c r="M24" s="9">
        <v>978309555.00999999</v>
      </c>
      <c r="N24" s="9">
        <v>97432200.049999997</v>
      </c>
      <c r="O24" s="9">
        <v>796650669.38</v>
      </c>
      <c r="P24" s="9">
        <v>1698021768.8599999</v>
      </c>
      <c r="Q24" s="9">
        <v>4232643626.54</v>
      </c>
      <c r="R24" s="9">
        <v>901915717.40999997</v>
      </c>
      <c r="S24" s="115"/>
      <c r="T24" s="10">
        <f t="shared" si="12"/>
        <v>21066716225.820099</v>
      </c>
      <c r="U24" s="9">
        <v>871096231.56999993</v>
      </c>
      <c r="V24" s="127"/>
      <c r="W24" s="11">
        <f t="shared" si="8"/>
        <v>871096231.56999993</v>
      </c>
      <c r="X24" s="9">
        <v>3267044682.77</v>
      </c>
      <c r="Y24" s="12">
        <f t="shared" si="3"/>
        <v>3267044682.77</v>
      </c>
    </row>
    <row r="25" spans="1:25" s="2" customFormat="1" x14ac:dyDescent="0.25">
      <c r="A25" s="113"/>
      <c r="B25" s="7" t="s">
        <v>17</v>
      </c>
      <c r="C25" s="8">
        <f t="shared" si="1"/>
        <v>43374952976.45517</v>
      </c>
      <c r="D25" s="9">
        <v>2887820212.9313798</v>
      </c>
      <c r="E25" s="9">
        <v>5440383322.8699999</v>
      </c>
      <c r="F25" s="9">
        <v>4903778082.0075998</v>
      </c>
      <c r="G25" s="9">
        <v>989932278.73000002</v>
      </c>
      <c r="H25" s="9">
        <v>5396574492.8500004</v>
      </c>
      <c r="I25" s="9">
        <v>1136573410.8901999</v>
      </c>
      <c r="J25" s="9">
        <v>574608578.99000001</v>
      </c>
      <c r="K25" s="9">
        <v>1669870.3</v>
      </c>
      <c r="L25" s="9">
        <v>289393869.44</v>
      </c>
      <c r="M25" s="9">
        <v>3689901916.0999999</v>
      </c>
      <c r="N25" s="9">
        <v>165227429</v>
      </c>
      <c r="O25" s="9">
        <v>6188450357.0299997</v>
      </c>
      <c r="P25" s="9">
        <v>9563666513.6700001</v>
      </c>
      <c r="Q25" s="9">
        <v>502788907.25599998</v>
      </c>
      <c r="R25" s="9">
        <v>447216037.51999998</v>
      </c>
      <c r="S25" s="115"/>
      <c r="T25" s="10">
        <f t="shared" si="12"/>
        <v>42177985279.585167</v>
      </c>
      <c r="U25" s="9">
        <v>21564166.010000002</v>
      </c>
      <c r="V25" s="127"/>
      <c r="W25" s="11">
        <f t="shared" si="8"/>
        <v>21564166.010000002</v>
      </c>
      <c r="X25" s="9">
        <v>1175403530.8599999</v>
      </c>
      <c r="Y25" s="12">
        <f t="shared" si="3"/>
        <v>1175403530.8599999</v>
      </c>
    </row>
    <row r="26" spans="1:25" s="2" customFormat="1" x14ac:dyDescent="0.25">
      <c r="A26" s="113"/>
      <c r="B26" s="7" t="s">
        <v>18</v>
      </c>
      <c r="C26" s="8">
        <f t="shared" si="1"/>
        <v>259508405568.58002</v>
      </c>
      <c r="D26" s="9">
        <v>1253305000</v>
      </c>
      <c r="E26" s="9">
        <v>25344082283.779999</v>
      </c>
      <c r="F26" s="9">
        <v>12791268076.469999</v>
      </c>
      <c r="G26" s="9">
        <v>5408527563.6800003</v>
      </c>
      <c r="H26" s="9">
        <v>19415826690.990002</v>
      </c>
      <c r="I26" s="9">
        <v>7107418780.5600004</v>
      </c>
      <c r="J26" s="9">
        <v>23324392612.240002</v>
      </c>
      <c r="K26" s="9">
        <v>15328267858.290001</v>
      </c>
      <c r="L26" s="9">
        <v>3019504016.46</v>
      </c>
      <c r="M26" s="9">
        <v>10180798826.74</v>
      </c>
      <c r="N26" s="9">
        <v>6461728499.9499998</v>
      </c>
      <c r="O26" s="9">
        <v>16249269397.879999</v>
      </c>
      <c r="P26" s="9">
        <v>36858828505.290001</v>
      </c>
      <c r="Q26" s="9">
        <v>10900736428.08</v>
      </c>
      <c r="R26" s="9">
        <v>3214049752.2600002</v>
      </c>
      <c r="S26" s="115"/>
      <c r="T26" s="10">
        <f t="shared" si="12"/>
        <v>196858004292.67001</v>
      </c>
      <c r="U26" s="9">
        <v>6703970327.5899992</v>
      </c>
      <c r="V26" s="127"/>
      <c r="W26" s="11">
        <f t="shared" si="8"/>
        <v>6703970327.5899992</v>
      </c>
      <c r="X26" s="9">
        <v>55946430948.32</v>
      </c>
      <c r="Y26" s="12">
        <f t="shared" si="3"/>
        <v>55946430948.32</v>
      </c>
    </row>
    <row r="27" spans="1:25" s="2" customFormat="1" x14ac:dyDescent="0.25">
      <c r="A27" s="113"/>
      <c r="B27" s="7" t="s">
        <v>19</v>
      </c>
      <c r="C27" s="8">
        <f t="shared" si="1"/>
        <v>29976999906.759548</v>
      </c>
      <c r="D27" s="9">
        <v>2924160016.9400001</v>
      </c>
      <c r="E27" s="9">
        <v>536903356.43700004</v>
      </c>
      <c r="F27" s="9">
        <v>1673317785.6522</v>
      </c>
      <c r="G27" s="9">
        <v>3704661372.8000002</v>
      </c>
      <c r="H27" s="9">
        <v>652733400.91600001</v>
      </c>
      <c r="I27" s="9">
        <v>8864394024.4699993</v>
      </c>
      <c r="J27" s="9">
        <v>1083410944.21</v>
      </c>
      <c r="K27" s="9">
        <v>119785040.93000001</v>
      </c>
      <c r="L27" s="9">
        <v>2454458949.0599999</v>
      </c>
      <c r="M27" s="9">
        <v>224549567.97999999</v>
      </c>
      <c r="N27" s="9">
        <v>57488159.75</v>
      </c>
      <c r="O27" s="9">
        <v>1981631907.1700001</v>
      </c>
      <c r="P27" s="9">
        <v>1783696299.0899999</v>
      </c>
      <c r="Q27" s="9">
        <v>651850916.46434903</v>
      </c>
      <c r="R27" s="9">
        <v>410570063.56999999</v>
      </c>
      <c r="S27" s="115"/>
      <c r="T27" s="10">
        <f t="shared" si="12"/>
        <v>27123611805.439548</v>
      </c>
      <c r="U27" s="9">
        <v>2186142212.9100003</v>
      </c>
      <c r="V27" s="127"/>
      <c r="W27" s="11">
        <f t="shared" si="8"/>
        <v>2186142212.9100003</v>
      </c>
      <c r="X27" s="9">
        <v>667245888.40999997</v>
      </c>
      <c r="Y27" s="12">
        <f t="shared" si="3"/>
        <v>667245888.40999997</v>
      </c>
    </row>
    <row r="28" spans="1:25" s="2" customFormat="1" x14ac:dyDescent="0.25">
      <c r="A28" s="113"/>
      <c r="B28" s="7" t="s">
        <v>20</v>
      </c>
      <c r="C28" s="8">
        <f t="shared" si="1"/>
        <v>914875421.34000003</v>
      </c>
      <c r="D28" s="9">
        <v>67922427.359999999</v>
      </c>
      <c r="E28" s="9">
        <v>0</v>
      </c>
      <c r="F28" s="9">
        <v>71350561.950000003</v>
      </c>
      <c r="G28" s="9">
        <v>0</v>
      </c>
      <c r="H28" s="9">
        <v>0</v>
      </c>
      <c r="I28" s="9">
        <v>3545208.19</v>
      </c>
      <c r="J28" s="9">
        <v>72197830.349999994</v>
      </c>
      <c r="K28" s="9">
        <v>0</v>
      </c>
      <c r="L28" s="9">
        <v>18700000</v>
      </c>
      <c r="M28" s="9">
        <v>56958611.210000001</v>
      </c>
      <c r="N28" s="9">
        <v>0</v>
      </c>
      <c r="O28" s="9">
        <v>32770705.48</v>
      </c>
      <c r="P28" s="9">
        <v>204750553.38999999</v>
      </c>
      <c r="Q28" s="9">
        <v>0</v>
      </c>
      <c r="R28" s="9">
        <v>236273.98</v>
      </c>
      <c r="S28" s="115"/>
      <c r="T28" s="10">
        <f t="shared" si="12"/>
        <v>528432171.91000003</v>
      </c>
      <c r="U28" s="9">
        <v>8352990.5599999996</v>
      </c>
      <c r="V28" s="127"/>
      <c r="W28" s="11">
        <f t="shared" si="8"/>
        <v>8352990.5599999996</v>
      </c>
      <c r="X28" s="9">
        <v>378090258.87</v>
      </c>
      <c r="Y28" s="12">
        <f t="shared" si="3"/>
        <v>378090258.87</v>
      </c>
    </row>
    <row r="29" spans="1:25" s="2" customFormat="1" x14ac:dyDescent="0.25">
      <c r="A29" s="113"/>
      <c r="B29" s="7" t="s">
        <v>22</v>
      </c>
      <c r="C29" s="8">
        <f t="shared" si="1"/>
        <v>72439030865.409851</v>
      </c>
      <c r="D29" s="9">
        <f t="shared" ref="D29:Q29" si="16">+D30-D28-D27-D26-D25-D24</f>
        <v>2251127950.4103184</v>
      </c>
      <c r="E29" s="9">
        <f t="shared" si="16"/>
        <v>4136447385.9267039</v>
      </c>
      <c r="F29" s="9">
        <f t="shared" si="16"/>
        <v>8577801606.9131012</v>
      </c>
      <c r="G29" s="9">
        <f t="shared" si="16"/>
        <v>980542299.71999741</v>
      </c>
      <c r="H29" s="9">
        <f t="shared" si="16"/>
        <v>7445188261.1494942</v>
      </c>
      <c r="I29" s="9">
        <f t="shared" si="16"/>
        <v>15489668259.917503</v>
      </c>
      <c r="J29" s="9">
        <f t="shared" si="16"/>
        <v>3351836698.4199996</v>
      </c>
      <c r="K29" s="9">
        <f t="shared" si="16"/>
        <v>3027200976.2886</v>
      </c>
      <c r="L29" s="9">
        <f t="shared" si="16"/>
        <v>516916605.90000081</v>
      </c>
      <c r="M29" s="9">
        <f t="shared" si="16"/>
        <v>2140844857.2700031</v>
      </c>
      <c r="N29" s="9">
        <f t="shared" si="16"/>
        <v>8604214.0000001937</v>
      </c>
      <c r="O29" s="9">
        <f t="shared" si="16"/>
        <v>7032088067.5561008</v>
      </c>
      <c r="P29" s="9">
        <f t="shared" si="16"/>
        <v>11082089250.525503</v>
      </c>
      <c r="Q29" s="9">
        <f t="shared" si="16"/>
        <v>4662937140.8069525</v>
      </c>
      <c r="R29" s="9">
        <f>+R30-R28-R27-R26-R25-R24</f>
        <v>837576566.34556043</v>
      </c>
      <c r="S29" s="115"/>
      <c r="T29" s="10">
        <f t="shared" si="12"/>
        <v>71540870141.149841</v>
      </c>
      <c r="U29" s="9">
        <f t="shared" ref="U29" si="17">+U30-U28-U27-U26-U25-U24</f>
        <v>286327847.35000134</v>
      </c>
      <c r="V29" s="127"/>
      <c r="W29" s="11">
        <f t="shared" si="8"/>
        <v>286327847.35000134</v>
      </c>
      <c r="X29" s="9">
        <f t="shared" ref="X29" si="18">+X30-X28-X27-X26-X25-X24</f>
        <v>611832876.91000891</v>
      </c>
      <c r="Y29" s="12">
        <f t="shared" si="3"/>
        <v>611832876.91000891</v>
      </c>
    </row>
    <row r="30" spans="1:25" s="2" customFormat="1" x14ac:dyDescent="0.25">
      <c r="A30" s="113"/>
      <c r="B30" s="13" t="s">
        <v>21</v>
      </c>
      <c r="C30" s="32">
        <f t="shared" si="1"/>
        <v>431419121878.70465</v>
      </c>
      <c r="D30" s="14">
        <v>11393794907.3417</v>
      </c>
      <c r="E30" s="14">
        <v>36143083972.533699</v>
      </c>
      <c r="F30" s="14">
        <v>28884483846.27</v>
      </c>
      <c r="G30" s="14">
        <v>12023768553.83</v>
      </c>
      <c r="H30" s="14">
        <v>36674492460.388496</v>
      </c>
      <c r="I30" s="14">
        <v>34067538854.0877</v>
      </c>
      <c r="J30" s="14">
        <v>28948811931.939999</v>
      </c>
      <c r="K30" s="14">
        <v>19180561437.468601</v>
      </c>
      <c r="L30" s="14">
        <v>7682804690.1000004</v>
      </c>
      <c r="M30" s="14">
        <v>17271363334.310001</v>
      </c>
      <c r="N30" s="14">
        <v>6790480502.75</v>
      </c>
      <c r="O30" s="14">
        <v>32280861104.496101</v>
      </c>
      <c r="P30" s="14">
        <v>61191052890.8255</v>
      </c>
      <c r="Q30" s="14">
        <v>20950957019.147301</v>
      </c>
      <c r="R30" s="14">
        <v>5811564411.0855598</v>
      </c>
      <c r="S30" s="115"/>
      <c r="T30" s="15">
        <f t="shared" si="12"/>
        <v>359295619916.57465</v>
      </c>
      <c r="U30" s="14">
        <v>10077453775.99</v>
      </c>
      <c r="V30" s="128"/>
      <c r="W30" s="16">
        <f t="shared" si="8"/>
        <v>10077453775.99</v>
      </c>
      <c r="X30" s="14">
        <v>62046048186.140015</v>
      </c>
      <c r="Y30" s="17">
        <f t="shared" si="3"/>
        <v>62046048186.140015</v>
      </c>
    </row>
    <row r="31" spans="1:25" s="2" customFormat="1" ht="23.25" x14ac:dyDescent="0.25">
      <c r="A31" s="113" t="s">
        <v>41</v>
      </c>
      <c r="B31" s="7" t="s">
        <v>16</v>
      </c>
      <c r="C31" s="8">
        <f t="shared" si="1"/>
        <v>34685904130.211815</v>
      </c>
      <c r="D31" s="9">
        <v>347088806.16000003</v>
      </c>
      <c r="E31" s="9">
        <v>1553295998.1500001</v>
      </c>
      <c r="F31" s="9">
        <v>663319757.72000003</v>
      </c>
      <c r="G31" s="9">
        <v>1141527171.9400001</v>
      </c>
      <c r="H31" s="9">
        <v>6424495520.5051003</v>
      </c>
      <c r="I31" s="9">
        <v>1051750659.28</v>
      </c>
      <c r="J31" s="9">
        <v>436364580.35000002</v>
      </c>
      <c r="K31" s="9">
        <v>576331025.81099999</v>
      </c>
      <c r="L31" s="9">
        <v>2967156622.0134101</v>
      </c>
      <c r="M31" s="9">
        <v>804631019.83739996</v>
      </c>
      <c r="N31" s="9">
        <v>536083221.91000003</v>
      </c>
      <c r="O31" s="9">
        <v>5328361204.25</v>
      </c>
      <c r="P31" s="9">
        <v>1763027639.45</v>
      </c>
      <c r="Q31" s="9">
        <v>6096217024.6948996</v>
      </c>
      <c r="R31" s="9">
        <v>580149674.60000002</v>
      </c>
      <c r="S31" s="115"/>
      <c r="T31" s="10">
        <f t="shared" si="12"/>
        <v>30269799926.671814</v>
      </c>
      <c r="U31" s="9">
        <v>318362469.95999998</v>
      </c>
      <c r="V31" s="9">
        <v>114229513.59</v>
      </c>
      <c r="W31" s="11">
        <f>+U31+V31</f>
        <v>432591983.54999995</v>
      </c>
      <c r="X31" s="9">
        <v>3983512219.9899998</v>
      </c>
      <c r="Y31" s="12">
        <f t="shared" si="3"/>
        <v>3983512219.9899998</v>
      </c>
    </row>
    <row r="32" spans="1:25" s="2" customFormat="1" x14ac:dyDescent="0.25">
      <c r="A32" s="113"/>
      <c r="B32" s="7" t="s">
        <v>17</v>
      </c>
      <c r="C32" s="8">
        <f t="shared" si="1"/>
        <v>50593552026.598572</v>
      </c>
      <c r="D32" s="9">
        <v>2769019387.75457</v>
      </c>
      <c r="E32" s="9">
        <v>3533706794.5700002</v>
      </c>
      <c r="F32" s="9">
        <v>3402827194.0999999</v>
      </c>
      <c r="G32" s="9">
        <v>1463782483.05</v>
      </c>
      <c r="H32" s="9">
        <v>6539430087.8100004</v>
      </c>
      <c r="I32" s="9">
        <v>1722521335.6400001</v>
      </c>
      <c r="J32" s="9">
        <v>1284997457.8299999</v>
      </c>
      <c r="K32" s="9">
        <v>8360286.7800000003</v>
      </c>
      <c r="L32" s="9">
        <v>622264179.96000004</v>
      </c>
      <c r="M32" s="9">
        <v>4421079553.1099997</v>
      </c>
      <c r="N32" s="9">
        <v>158635348</v>
      </c>
      <c r="O32" s="9">
        <v>6038971635.3599997</v>
      </c>
      <c r="P32" s="9">
        <v>13370490901.290001</v>
      </c>
      <c r="Q32" s="9">
        <v>3051916299.5440001</v>
      </c>
      <c r="R32" s="9">
        <v>441505247.80000001</v>
      </c>
      <c r="S32" s="115"/>
      <c r="T32" s="10">
        <f t="shared" si="12"/>
        <v>48829508192.598572</v>
      </c>
      <c r="U32" s="9">
        <v>51301352.719999999</v>
      </c>
      <c r="V32" s="9">
        <v>0</v>
      </c>
      <c r="W32" s="11">
        <f t="shared" ref="W32:W36" si="19">+U32+V32</f>
        <v>51301352.719999999</v>
      </c>
      <c r="X32" s="9">
        <v>1712742481.2799997</v>
      </c>
      <c r="Y32" s="12">
        <f t="shared" si="3"/>
        <v>1712742481.2799997</v>
      </c>
    </row>
    <row r="33" spans="1:25" s="2" customFormat="1" x14ac:dyDescent="0.25">
      <c r="A33" s="113"/>
      <c r="B33" s="7" t="s">
        <v>18</v>
      </c>
      <c r="C33" s="8">
        <f t="shared" si="1"/>
        <v>294349813215.55963</v>
      </c>
      <c r="D33" s="9">
        <v>2673575649.0500002</v>
      </c>
      <c r="E33" s="9">
        <v>22168978075.560001</v>
      </c>
      <c r="F33" s="9">
        <v>14832421216.68</v>
      </c>
      <c r="G33" s="9">
        <v>6452080720.1659002</v>
      </c>
      <c r="H33" s="9">
        <v>26768725423.713699</v>
      </c>
      <c r="I33" s="9">
        <v>7448290381.7399998</v>
      </c>
      <c r="J33" s="9">
        <v>27022524322.52</v>
      </c>
      <c r="K33" s="9">
        <v>17861280358.849998</v>
      </c>
      <c r="L33" s="9">
        <v>916675471.08599997</v>
      </c>
      <c r="M33" s="9">
        <v>13395710271.1</v>
      </c>
      <c r="N33" s="9">
        <v>6045703594.5100002</v>
      </c>
      <c r="O33" s="9">
        <v>16316929454.129999</v>
      </c>
      <c r="P33" s="9">
        <v>42111789946.559998</v>
      </c>
      <c r="Q33" s="9">
        <v>14460709971.573999</v>
      </c>
      <c r="R33" s="9">
        <v>3680398513.4000001</v>
      </c>
      <c r="S33" s="115"/>
      <c r="T33" s="10">
        <f t="shared" si="12"/>
        <v>222155793370.63962</v>
      </c>
      <c r="U33" s="9">
        <v>7567940236.1899996</v>
      </c>
      <c r="V33" s="9">
        <v>6189111531.3800001</v>
      </c>
      <c r="W33" s="11">
        <f t="shared" si="19"/>
        <v>13757051767.57</v>
      </c>
      <c r="X33" s="9">
        <v>58436968077.349998</v>
      </c>
      <c r="Y33" s="12">
        <f t="shared" si="3"/>
        <v>58436968077.349998</v>
      </c>
    </row>
    <row r="34" spans="1:25" s="2" customFormat="1" x14ac:dyDescent="0.25">
      <c r="A34" s="113"/>
      <c r="B34" s="7" t="s">
        <v>19</v>
      </c>
      <c r="C34" s="8">
        <f t="shared" si="1"/>
        <v>34870730408.24971</v>
      </c>
      <c r="D34" s="9">
        <v>2781512636.5900002</v>
      </c>
      <c r="E34" s="9">
        <v>655984780.07000005</v>
      </c>
      <c r="F34" s="9">
        <v>2131666306.26</v>
      </c>
      <c r="G34" s="9">
        <v>4684744792.5600004</v>
      </c>
      <c r="H34" s="9">
        <v>2264319071.2600002</v>
      </c>
      <c r="I34" s="9">
        <v>8900678573.7999992</v>
      </c>
      <c r="J34" s="9">
        <v>1130332788.8299999</v>
      </c>
      <c r="K34" s="9">
        <v>98101517.359999999</v>
      </c>
      <c r="L34" s="9">
        <v>2280712482.9299998</v>
      </c>
      <c r="M34" s="9">
        <v>304334575.72000003</v>
      </c>
      <c r="N34" s="9">
        <v>39858731.689999998</v>
      </c>
      <c r="O34" s="9">
        <v>4267646722.0700002</v>
      </c>
      <c r="P34" s="9">
        <v>1756736565.3699999</v>
      </c>
      <c r="Q34" s="9">
        <v>654647153.49971902</v>
      </c>
      <c r="R34" s="9">
        <v>2455184756.8400002</v>
      </c>
      <c r="S34" s="115"/>
      <c r="T34" s="10">
        <f t="shared" si="12"/>
        <v>34406461454.849716</v>
      </c>
      <c r="U34" s="9">
        <v>80141365.170000002</v>
      </c>
      <c r="V34" s="9">
        <v>45842561.460000001</v>
      </c>
      <c r="W34" s="11">
        <f t="shared" si="19"/>
        <v>125983926.63</v>
      </c>
      <c r="X34" s="9">
        <v>338285026.76999998</v>
      </c>
      <c r="Y34" s="12">
        <f t="shared" si="3"/>
        <v>338285026.76999998</v>
      </c>
    </row>
    <row r="35" spans="1:25" s="2" customFormat="1" x14ac:dyDescent="0.25">
      <c r="A35" s="113"/>
      <c r="B35" s="7" t="s">
        <v>20</v>
      </c>
      <c r="C35" s="8">
        <f t="shared" si="1"/>
        <v>5933455035.2699995</v>
      </c>
      <c r="D35" s="9">
        <v>57278934.189999998</v>
      </c>
      <c r="E35" s="9">
        <v>3365986393.5300002</v>
      </c>
      <c r="F35" s="9">
        <v>37645857.600000001</v>
      </c>
      <c r="G35" s="9">
        <v>0</v>
      </c>
      <c r="H35" s="9">
        <v>0</v>
      </c>
      <c r="I35" s="9">
        <v>1364282703.0799999</v>
      </c>
      <c r="J35" s="9">
        <v>59766467.909999996</v>
      </c>
      <c r="K35" s="9">
        <v>165312500</v>
      </c>
      <c r="L35" s="9">
        <v>11900000</v>
      </c>
      <c r="M35" s="9">
        <v>33688194.759999998</v>
      </c>
      <c r="N35" s="9">
        <v>0</v>
      </c>
      <c r="O35" s="9">
        <v>165402927.72</v>
      </c>
      <c r="P35" s="9">
        <v>211609397.99000001</v>
      </c>
      <c r="Q35" s="9">
        <v>0</v>
      </c>
      <c r="R35" s="9">
        <v>114536315.5</v>
      </c>
      <c r="S35" s="115"/>
      <c r="T35" s="10">
        <f t="shared" si="12"/>
        <v>5587409692.2799997</v>
      </c>
      <c r="U35" s="9">
        <v>56040396.240000002</v>
      </c>
      <c r="V35" s="9">
        <v>0</v>
      </c>
      <c r="W35" s="11">
        <f t="shared" si="19"/>
        <v>56040396.240000002</v>
      </c>
      <c r="X35" s="9">
        <v>290004946.75</v>
      </c>
      <c r="Y35" s="12">
        <f t="shared" si="3"/>
        <v>290004946.75</v>
      </c>
    </row>
    <row r="36" spans="1:25" s="2" customFormat="1" x14ac:dyDescent="0.25">
      <c r="A36" s="113"/>
      <c r="B36" s="7" t="s">
        <v>22</v>
      </c>
      <c r="C36" s="8">
        <f t="shared" si="1"/>
        <v>97919886482.674194</v>
      </c>
      <c r="D36" s="9">
        <f t="shared" ref="D36:R36" si="20">+D37-D35-D34-D33-D32-D31</f>
        <v>2133742099.1100299</v>
      </c>
      <c r="E36" s="9">
        <f t="shared" si="20"/>
        <v>8748781991.1600018</v>
      </c>
      <c r="F36" s="9">
        <f t="shared" si="20"/>
        <v>8475185056.3828039</v>
      </c>
      <c r="G36" s="9">
        <f t="shared" si="20"/>
        <v>2298339156.6119981</v>
      </c>
      <c r="H36" s="9">
        <f t="shared" si="20"/>
        <v>7051519975.5976944</v>
      </c>
      <c r="I36" s="9">
        <f t="shared" si="20"/>
        <v>15298127872.467497</v>
      </c>
      <c r="J36" s="9">
        <f t="shared" si="20"/>
        <v>4120901438.7400022</v>
      </c>
      <c r="K36" s="9">
        <f t="shared" si="20"/>
        <v>2580491017.7299991</v>
      </c>
      <c r="L36" s="9">
        <f t="shared" si="20"/>
        <v>807340957.1699996</v>
      </c>
      <c r="M36" s="9">
        <f t="shared" si="20"/>
        <v>4639503420.3500004</v>
      </c>
      <c r="N36" s="9">
        <f t="shared" si="20"/>
        <v>8557044.9999998212</v>
      </c>
      <c r="O36" s="9">
        <f t="shared" si="20"/>
        <v>14233589943.096199</v>
      </c>
      <c r="P36" s="9">
        <f t="shared" si="20"/>
        <v>12866711739.207996</v>
      </c>
      <c r="Q36" s="9">
        <f t="shared" si="20"/>
        <v>5391180516.7899828</v>
      </c>
      <c r="R36" s="9">
        <f t="shared" si="20"/>
        <v>3324928514.7000003</v>
      </c>
      <c r="S36" s="115"/>
      <c r="T36" s="10">
        <f t="shared" si="12"/>
        <v>91978900744.114197</v>
      </c>
      <c r="U36" s="9">
        <f t="shared" ref="U36:V36" si="21">+U37-U35-U34-U33-U32-U31</f>
        <v>2106765688.650001</v>
      </c>
      <c r="V36" s="9">
        <f t="shared" si="21"/>
        <v>52308693.359999806</v>
      </c>
      <c r="W36" s="11">
        <f t="shared" si="19"/>
        <v>2159074382.0100007</v>
      </c>
      <c r="X36" s="9">
        <f t="shared" ref="X36" si="22">+X37-X35-X34-X33-X32-X31</f>
        <v>3781911356.5500002</v>
      </c>
      <c r="Y36" s="12">
        <f t="shared" si="3"/>
        <v>3781911356.5500002</v>
      </c>
    </row>
    <row r="37" spans="1:25" s="2" customFormat="1" x14ac:dyDescent="0.25">
      <c r="A37" s="113"/>
      <c r="B37" s="13" t="s">
        <v>21</v>
      </c>
      <c r="C37" s="32">
        <f t="shared" si="1"/>
        <v>518353341298.5639</v>
      </c>
      <c r="D37" s="14">
        <v>10762217512.854601</v>
      </c>
      <c r="E37" s="14">
        <v>40026734033.040001</v>
      </c>
      <c r="F37" s="14">
        <v>29543065388.742802</v>
      </c>
      <c r="G37" s="14">
        <v>16040474324.3279</v>
      </c>
      <c r="H37" s="14">
        <v>49048490078.886497</v>
      </c>
      <c r="I37" s="14">
        <v>35785651526.0075</v>
      </c>
      <c r="J37" s="14">
        <v>34054887056.18</v>
      </c>
      <c r="K37" s="14">
        <v>21289876706.530998</v>
      </c>
      <c r="L37" s="14">
        <v>7606049713.1594105</v>
      </c>
      <c r="M37" s="14">
        <v>23598947034.877399</v>
      </c>
      <c r="N37" s="14">
        <v>6788837941.1099997</v>
      </c>
      <c r="O37" s="14">
        <v>46350901886.626198</v>
      </c>
      <c r="P37" s="14">
        <v>72080366189.867996</v>
      </c>
      <c r="Q37" s="14">
        <v>29654670966.1026</v>
      </c>
      <c r="R37" s="14">
        <v>10596703022.84</v>
      </c>
      <c r="S37" s="115"/>
      <c r="T37" s="15">
        <f t="shared" si="12"/>
        <v>433227873381.15393</v>
      </c>
      <c r="U37" s="14">
        <v>10180551508.93</v>
      </c>
      <c r="V37" s="14">
        <v>6401492299.79</v>
      </c>
      <c r="W37" s="16">
        <f>+U37+V37</f>
        <v>16582043808.720001</v>
      </c>
      <c r="X37" s="14">
        <v>68543424108.689995</v>
      </c>
      <c r="Y37" s="17">
        <f t="shared" si="3"/>
        <v>68543424108.689995</v>
      </c>
    </row>
    <row r="43" spans="1:25" ht="15.75" thickBot="1" x14ac:dyDescent="0.3"/>
    <row r="44" spans="1:25" ht="15.75" thickBot="1" x14ac:dyDescent="0.3">
      <c r="A44" s="116" t="s">
        <v>51</v>
      </c>
      <c r="B44" s="116" t="s">
        <v>52</v>
      </c>
      <c r="C44" s="118" t="s">
        <v>53</v>
      </c>
      <c r="D44" s="119"/>
      <c r="E44" s="119"/>
      <c r="F44" s="120"/>
      <c r="G44" s="118" t="s">
        <v>54</v>
      </c>
      <c r="H44" s="119"/>
      <c r="I44" s="120"/>
    </row>
    <row r="45" spans="1:25" ht="15.75" thickBot="1" x14ac:dyDescent="0.3">
      <c r="A45" s="117"/>
      <c r="B45" s="117"/>
      <c r="C45" s="35" t="s">
        <v>55</v>
      </c>
      <c r="D45" s="36" t="s">
        <v>56</v>
      </c>
      <c r="E45" s="37" t="s">
        <v>57</v>
      </c>
      <c r="F45" s="38" t="s">
        <v>58</v>
      </c>
      <c r="G45" s="36" t="s">
        <v>56</v>
      </c>
      <c r="H45" s="37" t="s">
        <v>57</v>
      </c>
      <c r="I45" s="37" t="s">
        <v>58</v>
      </c>
    </row>
    <row r="46" spans="1:25" ht="23.25" x14ac:dyDescent="0.25">
      <c r="A46" s="113" t="s">
        <v>23</v>
      </c>
      <c r="B46" s="7" t="s">
        <v>16</v>
      </c>
      <c r="C46" s="10">
        <f>+SUM(D46:F46)</f>
        <v>40503596798.220001</v>
      </c>
      <c r="D46" s="10">
        <v>37897696500.18</v>
      </c>
      <c r="E46" s="10">
        <v>102412258.69999999</v>
      </c>
      <c r="F46" s="10">
        <v>2503488039.3400002</v>
      </c>
      <c r="G46" s="34">
        <f>+D46/C46</f>
        <v>0.93566249656735367</v>
      </c>
      <c r="H46" s="34">
        <f>+E46/C46</f>
        <v>2.5284731923980804E-3</v>
      </c>
      <c r="I46" s="34">
        <f>+F46/C46</f>
        <v>6.1809030240248197E-2</v>
      </c>
    </row>
    <row r="47" spans="1:25" x14ac:dyDescent="0.25">
      <c r="A47" s="113"/>
      <c r="B47" s="7" t="s">
        <v>17</v>
      </c>
      <c r="C47" s="10">
        <f t="shared" ref="C47:C80" si="23">+SUM(D47:F47)</f>
        <v>21778772732.629997</v>
      </c>
      <c r="D47" s="10">
        <v>21658445257.209999</v>
      </c>
      <c r="E47" s="10">
        <v>10</v>
      </c>
      <c r="F47" s="10">
        <v>120327465.41999999</v>
      </c>
      <c r="G47" s="34">
        <f t="shared" ref="G47:G80" si="24">+D47/C47</f>
        <v>0.99447501120025383</v>
      </c>
      <c r="H47" s="34">
        <f t="shared" ref="H47:H80" si="25">+E47/C47</f>
        <v>4.5916269583995074E-10</v>
      </c>
      <c r="I47" s="34">
        <f t="shared" ref="I47:I80" si="26">+F47/C47</f>
        <v>5.5249883405835646E-3</v>
      </c>
    </row>
    <row r="48" spans="1:25" x14ac:dyDescent="0.25">
      <c r="A48" s="113"/>
      <c r="B48" s="7" t="s">
        <v>18</v>
      </c>
      <c r="C48" s="10">
        <f t="shared" si="23"/>
        <v>183336251290.19</v>
      </c>
      <c r="D48" s="10">
        <v>128658194238.31</v>
      </c>
      <c r="E48" s="10">
        <v>6429884214.8700008</v>
      </c>
      <c r="F48" s="10">
        <v>48248172837.010002</v>
      </c>
      <c r="G48" s="34">
        <f t="shared" si="24"/>
        <v>0.70176079925767665</v>
      </c>
      <c r="H48" s="34">
        <f t="shared" si="25"/>
        <v>3.5071537514381655E-2</v>
      </c>
      <c r="I48" s="34">
        <f t="shared" si="26"/>
        <v>0.26316766322794161</v>
      </c>
    </row>
    <row r="49" spans="1:9" x14ac:dyDescent="0.25">
      <c r="A49" s="113"/>
      <c r="B49" s="7" t="s">
        <v>19</v>
      </c>
      <c r="C49" s="10">
        <f t="shared" si="23"/>
        <v>30229642758.73</v>
      </c>
      <c r="D49" s="10">
        <v>27181369257.130001</v>
      </c>
      <c r="E49" s="10">
        <v>2480075255.6399999</v>
      </c>
      <c r="F49" s="10">
        <v>568198245.96000004</v>
      </c>
      <c r="G49" s="34">
        <f t="shared" si="24"/>
        <v>0.89916276795167582</v>
      </c>
      <c r="H49" s="34">
        <f t="shared" si="25"/>
        <v>8.2041169835650157E-2</v>
      </c>
      <c r="I49" s="34">
        <f t="shared" si="26"/>
        <v>1.879606221267403E-2</v>
      </c>
    </row>
    <row r="50" spans="1:9" x14ac:dyDescent="0.25">
      <c r="A50" s="113"/>
      <c r="B50" s="7" t="s">
        <v>20</v>
      </c>
      <c r="C50" s="10">
        <f t="shared" si="23"/>
        <v>1084882723.1849999</v>
      </c>
      <c r="D50" s="10">
        <v>722104198.27499998</v>
      </c>
      <c r="E50" s="10">
        <v>50483996.299999997</v>
      </c>
      <c r="F50" s="10">
        <v>312294528.61000001</v>
      </c>
      <c r="G50" s="34">
        <f t="shared" si="24"/>
        <v>0.66560576811016559</v>
      </c>
      <c r="H50" s="34">
        <f t="shared" si="25"/>
        <v>4.6534058678516906E-2</v>
      </c>
      <c r="I50" s="34">
        <f t="shared" si="26"/>
        <v>0.28786017321131763</v>
      </c>
    </row>
    <row r="51" spans="1:9" x14ac:dyDescent="0.25">
      <c r="A51" s="113"/>
      <c r="B51" s="7" t="s">
        <v>22</v>
      </c>
      <c r="C51" s="10">
        <f t="shared" si="23"/>
        <v>56393270368.716026</v>
      </c>
      <c r="D51" s="10">
        <v>56056062933.246025</v>
      </c>
      <c r="E51" s="10">
        <v>72765056.539999783</v>
      </c>
      <c r="F51" s="10">
        <v>264442378.93000221</v>
      </c>
      <c r="G51" s="34">
        <f t="shared" si="24"/>
        <v>0.99402043128080286</v>
      </c>
      <c r="H51" s="34">
        <f t="shared" si="25"/>
        <v>1.2903145368984657E-3</v>
      </c>
      <c r="I51" s="34">
        <f t="shared" si="26"/>
        <v>4.689254182298686E-3</v>
      </c>
    </row>
    <row r="52" spans="1:9" x14ac:dyDescent="0.25">
      <c r="A52" s="113"/>
      <c r="B52" s="13" t="s">
        <v>21</v>
      </c>
      <c r="C52" s="15">
        <f t="shared" si="23"/>
        <v>333326416671.67102</v>
      </c>
      <c r="D52" s="15">
        <v>272173872384.35101</v>
      </c>
      <c r="E52" s="15">
        <v>9135620792.0499992</v>
      </c>
      <c r="F52" s="15">
        <v>52016923495.270004</v>
      </c>
      <c r="G52" s="34">
        <f t="shared" si="24"/>
        <v>0.81653856031592087</v>
      </c>
      <c r="H52" s="34">
        <f t="shared" si="25"/>
        <v>2.7407431079933438E-2</v>
      </c>
      <c r="I52" s="34">
        <f t="shared" si="26"/>
        <v>0.1560540086041457</v>
      </c>
    </row>
    <row r="53" spans="1:9" ht="23.25" x14ac:dyDescent="0.25">
      <c r="A53" s="113" t="s">
        <v>24</v>
      </c>
      <c r="B53" s="7" t="s">
        <v>16</v>
      </c>
      <c r="C53" s="10">
        <f t="shared" si="23"/>
        <v>19841602111.560909</v>
      </c>
      <c r="D53" s="10">
        <v>17156125885.44091</v>
      </c>
      <c r="E53" s="10">
        <v>93717500.479999989</v>
      </c>
      <c r="F53" s="10">
        <v>2591758725.6399999</v>
      </c>
      <c r="G53" s="34">
        <f t="shared" si="24"/>
        <v>0.86465426476044094</v>
      </c>
      <c r="H53" s="34">
        <f t="shared" si="25"/>
        <v>4.7232829260997295E-3</v>
      </c>
      <c r="I53" s="34">
        <f t="shared" si="26"/>
        <v>0.13062245231345937</v>
      </c>
    </row>
    <row r="54" spans="1:9" x14ac:dyDescent="0.25">
      <c r="A54" s="113"/>
      <c r="B54" s="7" t="s">
        <v>17</v>
      </c>
      <c r="C54" s="10">
        <f t="shared" si="23"/>
        <v>31257020833.772831</v>
      </c>
      <c r="D54" s="10">
        <v>30493547391.752831</v>
      </c>
      <c r="E54" s="10">
        <v>56202005.210000001</v>
      </c>
      <c r="F54" s="10">
        <v>707271436.80999994</v>
      </c>
      <c r="G54" s="34">
        <f t="shared" si="24"/>
        <v>0.97557433748788125</v>
      </c>
      <c r="H54" s="34">
        <f t="shared" si="25"/>
        <v>1.7980602025025501E-3</v>
      </c>
      <c r="I54" s="34">
        <f t="shared" si="26"/>
        <v>2.2627602309616204E-2</v>
      </c>
    </row>
    <row r="55" spans="1:9" x14ac:dyDescent="0.25">
      <c r="A55" s="113"/>
      <c r="B55" s="7" t="s">
        <v>18</v>
      </c>
      <c r="C55" s="10">
        <f t="shared" si="23"/>
        <v>218344750113.06</v>
      </c>
      <c r="D55" s="10">
        <v>161213646244.54001</v>
      </c>
      <c r="E55" s="10">
        <v>6902052746.6300001</v>
      </c>
      <c r="F55" s="10">
        <v>50229051121.889999</v>
      </c>
      <c r="G55" s="34">
        <f t="shared" si="24"/>
        <v>0.73834450409759234</v>
      </c>
      <c r="H55" s="34">
        <f t="shared" si="25"/>
        <v>3.1610802380437737E-2</v>
      </c>
      <c r="I55" s="34">
        <f t="shared" si="26"/>
        <v>0.23004469352196993</v>
      </c>
    </row>
    <row r="56" spans="1:9" x14ac:dyDescent="0.25">
      <c r="A56" s="113"/>
      <c r="B56" s="7" t="s">
        <v>19</v>
      </c>
      <c r="C56" s="10">
        <f t="shared" si="23"/>
        <v>28777941717.305344</v>
      </c>
      <c r="D56" s="10">
        <v>25866316581.57534</v>
      </c>
      <c r="E56" s="10">
        <v>2388285928.2600002</v>
      </c>
      <c r="F56" s="10">
        <v>523339207.47000003</v>
      </c>
      <c r="G56" s="34">
        <f t="shared" si="24"/>
        <v>0.89882441335340102</v>
      </c>
      <c r="H56" s="34">
        <f t="shared" si="25"/>
        <v>8.2990157938356901E-2</v>
      </c>
      <c r="I56" s="34">
        <f t="shared" si="26"/>
        <v>1.8185428708242014E-2</v>
      </c>
    </row>
    <row r="57" spans="1:9" x14ac:dyDescent="0.25">
      <c r="A57" s="113"/>
      <c r="B57" s="7" t="s">
        <v>20</v>
      </c>
      <c r="C57" s="10">
        <f t="shared" si="23"/>
        <v>1402691506.95</v>
      </c>
      <c r="D57" s="10">
        <v>872564866.05000007</v>
      </c>
      <c r="E57" s="10">
        <v>20240757.739999998</v>
      </c>
      <c r="F57" s="10">
        <v>509885883.16000003</v>
      </c>
      <c r="G57" s="34">
        <f t="shared" si="24"/>
        <v>0.62206469614070548</v>
      </c>
      <c r="H57" s="34">
        <f t="shared" si="25"/>
        <v>1.4429942463978641E-2</v>
      </c>
      <c r="I57" s="34">
        <f t="shared" si="26"/>
        <v>0.36350536139531592</v>
      </c>
    </row>
    <row r="58" spans="1:9" x14ac:dyDescent="0.25">
      <c r="A58" s="113"/>
      <c r="B58" s="7" t="s">
        <v>22</v>
      </c>
      <c r="C58" s="10">
        <f t="shared" si="23"/>
        <v>59582816943.717628</v>
      </c>
      <c r="D58" s="10">
        <v>58286132610.557625</v>
      </c>
      <c r="E58" s="10">
        <v>152397301.41999966</v>
      </c>
      <c r="F58" s="10">
        <v>1144287031.7400026</v>
      </c>
      <c r="G58" s="34">
        <f t="shared" si="24"/>
        <v>0.97823727712664443</v>
      </c>
      <c r="H58" s="34">
        <f t="shared" si="25"/>
        <v>2.5577391140126069E-3</v>
      </c>
      <c r="I58" s="34">
        <f t="shared" si="26"/>
        <v>1.9204983759342976E-2</v>
      </c>
    </row>
    <row r="59" spans="1:9" x14ac:dyDescent="0.25">
      <c r="A59" s="113"/>
      <c r="B59" s="13" t="s">
        <v>21</v>
      </c>
      <c r="C59" s="15">
        <f t="shared" si="23"/>
        <v>359206823226.3667</v>
      </c>
      <c r="D59" s="15">
        <v>293888333579.91669</v>
      </c>
      <c r="E59" s="15">
        <v>9612896239.7399998</v>
      </c>
      <c r="F59" s="15">
        <v>55705593406.710007</v>
      </c>
      <c r="G59" s="34">
        <f t="shared" si="24"/>
        <v>0.81815910661227254</v>
      </c>
      <c r="H59" s="34">
        <f t="shared" si="25"/>
        <v>2.6761452227988716E-2</v>
      </c>
      <c r="I59" s="34">
        <f t="shared" si="26"/>
        <v>0.15507944115973873</v>
      </c>
    </row>
    <row r="60" spans="1:9" ht="23.25" x14ac:dyDescent="0.25">
      <c r="A60" s="113" t="s">
        <v>25</v>
      </c>
      <c r="B60" s="7" t="s">
        <v>16</v>
      </c>
      <c r="C60" s="10">
        <f t="shared" si="23"/>
        <v>24440181795.146881</v>
      </c>
      <c r="D60" s="10">
        <v>21903070204.716881</v>
      </c>
      <c r="E60" s="10">
        <v>89339293.600000009</v>
      </c>
      <c r="F60" s="10">
        <v>2447772296.8300004</v>
      </c>
      <c r="G60" s="34">
        <f t="shared" si="24"/>
        <v>0.89619096896677752</v>
      </c>
      <c r="H60" s="34">
        <f t="shared" si="25"/>
        <v>3.6554267209968228E-3</v>
      </c>
      <c r="I60" s="34">
        <f t="shared" si="26"/>
        <v>0.1001536043122256</v>
      </c>
    </row>
    <row r="61" spans="1:9" x14ac:dyDescent="0.25">
      <c r="A61" s="113"/>
      <c r="B61" s="7" t="s">
        <v>17</v>
      </c>
      <c r="C61" s="10">
        <f t="shared" si="23"/>
        <v>38796937360.29937</v>
      </c>
      <c r="D61" s="10">
        <v>37387038102.849373</v>
      </c>
      <c r="E61" s="10">
        <v>544874</v>
      </c>
      <c r="F61" s="10">
        <v>1409354383.45</v>
      </c>
      <c r="G61" s="34">
        <f t="shared" si="24"/>
        <v>0.96365952177212999</v>
      </c>
      <c r="H61" s="34">
        <f t="shared" si="25"/>
        <v>1.4044252899136459E-5</v>
      </c>
      <c r="I61" s="34">
        <f t="shared" si="26"/>
        <v>3.6326433974970984E-2</v>
      </c>
    </row>
    <row r="62" spans="1:9" x14ac:dyDescent="0.25">
      <c r="A62" s="113"/>
      <c r="B62" s="7" t="s">
        <v>18</v>
      </c>
      <c r="C62" s="10">
        <f t="shared" si="23"/>
        <v>247473688284.83997</v>
      </c>
      <c r="D62" s="10">
        <v>186682296443.93997</v>
      </c>
      <c r="E62" s="10">
        <v>6785344232.2699995</v>
      </c>
      <c r="F62" s="10">
        <v>54006047608.629997</v>
      </c>
      <c r="G62" s="34">
        <f t="shared" si="24"/>
        <v>0.75435209996575614</v>
      </c>
      <c r="H62" s="34">
        <f t="shared" si="25"/>
        <v>2.7418447105617669E-2</v>
      </c>
      <c r="I62" s="34">
        <f t="shared" si="26"/>
        <v>0.21822945292862619</v>
      </c>
    </row>
    <row r="63" spans="1:9" x14ac:dyDescent="0.25">
      <c r="A63" s="113"/>
      <c r="B63" s="7" t="s">
        <v>19</v>
      </c>
      <c r="C63" s="10">
        <f t="shared" si="23"/>
        <v>33133932837.809208</v>
      </c>
      <c r="D63" s="10">
        <v>30332558367.219208</v>
      </c>
      <c r="E63" s="10">
        <v>2287285626.3699999</v>
      </c>
      <c r="F63" s="10">
        <v>514088844.21999997</v>
      </c>
      <c r="G63" s="34">
        <f t="shared" si="24"/>
        <v>0.91545300449835687</v>
      </c>
      <c r="H63" s="34">
        <f t="shared" si="25"/>
        <v>6.9031516348097774E-2</v>
      </c>
      <c r="I63" s="34">
        <f t="shared" si="26"/>
        <v>1.5515479153545335E-2</v>
      </c>
    </row>
    <row r="64" spans="1:9" x14ac:dyDescent="0.25">
      <c r="A64" s="113"/>
      <c r="B64" s="7" t="s">
        <v>20</v>
      </c>
      <c r="C64" s="10">
        <f t="shared" si="23"/>
        <v>989357841.62000334</v>
      </c>
      <c r="D64" s="10">
        <v>502194616.4800033</v>
      </c>
      <c r="E64" s="10">
        <v>20362654.060000002</v>
      </c>
      <c r="F64" s="10">
        <v>466800571.08000004</v>
      </c>
      <c r="G64" s="34">
        <f t="shared" si="24"/>
        <v>0.50759653924377368</v>
      </c>
      <c r="H64" s="34">
        <f t="shared" si="25"/>
        <v>2.058168763958812E-2</v>
      </c>
      <c r="I64" s="34">
        <f t="shared" si="26"/>
        <v>0.47182177311663814</v>
      </c>
    </row>
    <row r="65" spans="1:9" x14ac:dyDescent="0.25">
      <c r="A65" s="113"/>
      <c r="B65" s="7" t="s">
        <v>22</v>
      </c>
      <c r="C65" s="10">
        <f t="shared" si="23"/>
        <v>84109233117.986343</v>
      </c>
      <c r="D65" s="10">
        <v>83209287713.406342</v>
      </c>
      <c r="E65" s="10">
        <v>364773271.78000104</v>
      </c>
      <c r="F65" s="10">
        <v>535172132.80000162</v>
      </c>
      <c r="G65" s="34">
        <f t="shared" si="24"/>
        <v>0.98930027808816678</v>
      </c>
      <c r="H65" s="34">
        <f t="shared" si="25"/>
        <v>4.3368992708363681E-3</v>
      </c>
      <c r="I65" s="34">
        <f t="shared" si="26"/>
        <v>6.3628226409968031E-3</v>
      </c>
    </row>
    <row r="66" spans="1:9" x14ac:dyDescent="0.25">
      <c r="A66" s="113"/>
      <c r="B66" s="13" t="s">
        <v>21</v>
      </c>
      <c r="C66" s="15">
        <f t="shared" si="23"/>
        <v>428943331237.70184</v>
      </c>
      <c r="D66" s="15">
        <v>360016445448.61182</v>
      </c>
      <c r="E66" s="15">
        <v>9547649952.0799999</v>
      </c>
      <c r="F66" s="15">
        <v>59379235837.010002</v>
      </c>
      <c r="G66" s="34">
        <f t="shared" si="24"/>
        <v>0.83931004221419236</v>
      </c>
      <c r="H66" s="34">
        <f t="shared" si="25"/>
        <v>2.2258534535390888E-2</v>
      </c>
      <c r="I66" s="34">
        <f t="shared" si="26"/>
        <v>0.13843142325041671</v>
      </c>
    </row>
    <row r="67" spans="1:9" ht="23.25" x14ac:dyDescent="0.25">
      <c r="A67" s="113" t="s">
        <v>26</v>
      </c>
      <c r="B67" s="7" t="s">
        <v>16</v>
      </c>
      <c r="C67" s="10">
        <f t="shared" si="23"/>
        <v>25204857140.160099</v>
      </c>
      <c r="D67" s="10">
        <v>21066716225.820099</v>
      </c>
      <c r="E67" s="10">
        <v>871096231.56999993</v>
      </c>
      <c r="F67" s="10">
        <v>3267044682.77</v>
      </c>
      <c r="G67" s="34">
        <f t="shared" si="24"/>
        <v>0.83581970366550884</v>
      </c>
      <c r="H67" s="34">
        <f t="shared" si="25"/>
        <v>3.4560649430622675E-2</v>
      </c>
      <c r="I67" s="34">
        <f t="shared" si="26"/>
        <v>0.12961964690386846</v>
      </c>
    </row>
    <row r="68" spans="1:9" x14ac:dyDescent="0.25">
      <c r="A68" s="113"/>
      <c r="B68" s="7" t="s">
        <v>17</v>
      </c>
      <c r="C68" s="10">
        <f t="shared" si="23"/>
        <v>43374952976.45517</v>
      </c>
      <c r="D68" s="10">
        <v>42177985279.585167</v>
      </c>
      <c r="E68" s="10">
        <v>21564166.010000002</v>
      </c>
      <c r="F68" s="10">
        <v>1175403530.8599999</v>
      </c>
      <c r="G68" s="34">
        <f t="shared" si="24"/>
        <v>0.97240417303691973</v>
      </c>
      <c r="H68" s="34">
        <f t="shared" si="25"/>
        <v>4.9715710404816995E-4</v>
      </c>
      <c r="I68" s="34">
        <f t="shared" si="26"/>
        <v>2.7098669859032087E-2</v>
      </c>
    </row>
    <row r="69" spans="1:9" x14ac:dyDescent="0.25">
      <c r="A69" s="113"/>
      <c r="B69" s="7" t="s">
        <v>18</v>
      </c>
      <c r="C69" s="10">
        <f t="shared" si="23"/>
        <v>259508405568.58002</v>
      </c>
      <c r="D69" s="10">
        <v>196858004292.67001</v>
      </c>
      <c r="E69" s="10">
        <v>6703970327.5899992</v>
      </c>
      <c r="F69" s="10">
        <v>55946430948.32</v>
      </c>
      <c r="G69" s="34">
        <f t="shared" si="24"/>
        <v>0.75858045469223367</v>
      </c>
      <c r="H69" s="34">
        <f t="shared" si="25"/>
        <v>2.5833345601664327E-2</v>
      </c>
      <c r="I69" s="34">
        <f t="shared" si="26"/>
        <v>0.21558619970610199</v>
      </c>
    </row>
    <row r="70" spans="1:9" x14ac:dyDescent="0.25">
      <c r="A70" s="113"/>
      <c r="B70" s="7" t="s">
        <v>19</v>
      </c>
      <c r="C70" s="10">
        <f t="shared" si="23"/>
        <v>29976999906.759548</v>
      </c>
      <c r="D70" s="10">
        <v>27123611805.439548</v>
      </c>
      <c r="E70" s="10">
        <v>2186142212.9100003</v>
      </c>
      <c r="F70" s="10">
        <v>667245888.40999997</v>
      </c>
      <c r="G70" s="34">
        <f t="shared" si="24"/>
        <v>0.9048140871269581</v>
      </c>
      <c r="H70" s="34">
        <f t="shared" si="25"/>
        <v>7.2927318267664423E-2</v>
      </c>
      <c r="I70" s="34">
        <f t="shared" si="26"/>
        <v>2.2258594605377501E-2</v>
      </c>
    </row>
    <row r="71" spans="1:9" x14ac:dyDescent="0.25">
      <c r="A71" s="113"/>
      <c r="B71" s="7" t="s">
        <v>20</v>
      </c>
      <c r="C71" s="10">
        <f t="shared" si="23"/>
        <v>914875421.34000003</v>
      </c>
      <c r="D71" s="10">
        <v>528432171.91000003</v>
      </c>
      <c r="E71" s="10">
        <v>8352990.5599999996</v>
      </c>
      <c r="F71" s="10">
        <v>378090258.87</v>
      </c>
      <c r="G71" s="34">
        <f t="shared" si="24"/>
        <v>0.57760014050439323</v>
      </c>
      <c r="H71" s="34">
        <f t="shared" si="25"/>
        <v>9.1301945217476047E-3</v>
      </c>
      <c r="I71" s="34">
        <f t="shared" si="26"/>
        <v>0.41326966497385909</v>
      </c>
    </row>
    <row r="72" spans="1:9" x14ac:dyDescent="0.25">
      <c r="A72" s="113"/>
      <c r="B72" s="7" t="s">
        <v>22</v>
      </c>
      <c r="C72" s="10">
        <f t="shared" si="23"/>
        <v>72439030865.409851</v>
      </c>
      <c r="D72" s="10">
        <v>71540870141.149841</v>
      </c>
      <c r="E72" s="10">
        <v>286327847.35000134</v>
      </c>
      <c r="F72" s="10">
        <v>611832876.91000891</v>
      </c>
      <c r="G72" s="34">
        <f t="shared" si="24"/>
        <v>0.98760114935926224</v>
      </c>
      <c r="H72" s="34">
        <f t="shared" si="25"/>
        <v>3.9526736336657001E-3</v>
      </c>
      <c r="I72" s="34">
        <f t="shared" si="26"/>
        <v>8.446177007072073E-3</v>
      </c>
    </row>
    <row r="73" spans="1:9" x14ac:dyDescent="0.25">
      <c r="A73" s="113"/>
      <c r="B73" s="13" t="s">
        <v>21</v>
      </c>
      <c r="C73" s="15">
        <f t="shared" si="23"/>
        <v>431419121878.70465</v>
      </c>
      <c r="D73" s="15">
        <v>359295619916.57465</v>
      </c>
      <c r="E73" s="15">
        <v>10077453775.99</v>
      </c>
      <c r="F73" s="15">
        <v>62046048186.140015</v>
      </c>
      <c r="G73" s="34">
        <f t="shared" si="24"/>
        <v>0.83282265828168867</v>
      </c>
      <c r="H73" s="34">
        <f t="shared" si="25"/>
        <v>2.3358848194084729E-2</v>
      </c>
      <c r="I73" s="34">
        <f t="shared" si="26"/>
        <v>0.1438184935242266</v>
      </c>
    </row>
    <row r="74" spans="1:9" ht="23.25" x14ac:dyDescent="0.25">
      <c r="A74" s="113" t="s">
        <v>41</v>
      </c>
      <c r="B74" s="7" t="s">
        <v>16</v>
      </c>
      <c r="C74" s="10">
        <f t="shared" si="23"/>
        <v>34685904130.211815</v>
      </c>
      <c r="D74" s="10">
        <v>30269799926.671814</v>
      </c>
      <c r="E74" s="10">
        <v>432591983.54999995</v>
      </c>
      <c r="F74" s="10">
        <v>3983512219.9899998</v>
      </c>
      <c r="G74" s="34">
        <f t="shared" si="24"/>
        <v>0.8726830303467995</v>
      </c>
      <c r="H74" s="34">
        <f t="shared" si="25"/>
        <v>1.2471694032424182E-2</v>
      </c>
      <c r="I74" s="34">
        <f t="shared" si="26"/>
        <v>0.11484527562077633</v>
      </c>
    </row>
    <row r="75" spans="1:9" x14ac:dyDescent="0.25">
      <c r="A75" s="113"/>
      <c r="B75" s="7" t="s">
        <v>17</v>
      </c>
      <c r="C75" s="10">
        <f t="shared" si="23"/>
        <v>50593552026.598572</v>
      </c>
      <c r="D75" s="10">
        <v>48829508192.598572</v>
      </c>
      <c r="E75" s="10">
        <v>51301352.719999999</v>
      </c>
      <c r="F75" s="10">
        <v>1712742481.2799997</v>
      </c>
      <c r="G75" s="34">
        <f t="shared" si="24"/>
        <v>0.96513303052783117</v>
      </c>
      <c r="H75" s="34">
        <f t="shared" si="25"/>
        <v>1.0139899387382272E-3</v>
      </c>
      <c r="I75" s="34">
        <f t="shared" si="26"/>
        <v>3.3852979533430638E-2</v>
      </c>
    </row>
    <row r="76" spans="1:9" x14ac:dyDescent="0.25">
      <c r="A76" s="113"/>
      <c r="B76" s="7" t="s">
        <v>18</v>
      </c>
      <c r="C76" s="10">
        <f t="shared" si="23"/>
        <v>294349813215.55963</v>
      </c>
      <c r="D76" s="10">
        <v>222155793370.63962</v>
      </c>
      <c r="E76" s="10">
        <v>13757051767.57</v>
      </c>
      <c r="F76" s="10">
        <v>58436968077.349998</v>
      </c>
      <c r="G76" s="34">
        <f t="shared" si="24"/>
        <v>0.75473393695666946</v>
      </c>
      <c r="H76" s="34">
        <f t="shared" si="25"/>
        <v>4.6737083395039805E-2</v>
      </c>
      <c r="I76" s="34">
        <f t="shared" si="26"/>
        <v>0.19852897964829067</v>
      </c>
    </row>
    <row r="77" spans="1:9" x14ac:dyDescent="0.25">
      <c r="A77" s="113"/>
      <c r="B77" s="7" t="s">
        <v>19</v>
      </c>
      <c r="C77" s="10">
        <f t="shared" si="23"/>
        <v>34870730408.24971</v>
      </c>
      <c r="D77" s="10">
        <v>34406461454.849716</v>
      </c>
      <c r="E77" s="10">
        <v>125983926.63</v>
      </c>
      <c r="F77" s="10">
        <v>338285026.76999998</v>
      </c>
      <c r="G77" s="34">
        <f t="shared" si="24"/>
        <v>0.98668599860213546</v>
      </c>
      <c r="H77" s="34">
        <f t="shared" si="25"/>
        <v>3.6128846501074364E-3</v>
      </c>
      <c r="I77" s="34">
        <f t="shared" si="26"/>
        <v>9.7011167477572702E-3</v>
      </c>
    </row>
    <row r="78" spans="1:9" x14ac:dyDescent="0.25">
      <c r="A78" s="113"/>
      <c r="B78" s="7" t="s">
        <v>20</v>
      </c>
      <c r="C78" s="10">
        <f t="shared" si="23"/>
        <v>5933455035.2699995</v>
      </c>
      <c r="D78" s="10">
        <v>5587409692.2799997</v>
      </c>
      <c r="E78" s="10">
        <v>56040396.240000002</v>
      </c>
      <c r="F78" s="10">
        <v>290004946.75</v>
      </c>
      <c r="G78" s="34">
        <f t="shared" si="24"/>
        <v>0.94167894743736724</v>
      </c>
      <c r="H78" s="34">
        <f t="shared" si="25"/>
        <v>9.4448168742969005E-3</v>
      </c>
      <c r="I78" s="34">
        <f t="shared" si="26"/>
        <v>4.887623568833592E-2</v>
      </c>
    </row>
    <row r="79" spans="1:9" x14ac:dyDescent="0.25">
      <c r="A79" s="113"/>
      <c r="B79" s="7" t="s">
        <v>22</v>
      </c>
      <c r="C79" s="10">
        <f t="shared" si="23"/>
        <v>97919886482.674194</v>
      </c>
      <c r="D79" s="10">
        <v>91978900744.114197</v>
      </c>
      <c r="E79" s="10">
        <v>2159074382.0100007</v>
      </c>
      <c r="F79" s="10">
        <v>3781911356.5500002</v>
      </c>
      <c r="G79" s="34">
        <f t="shared" si="24"/>
        <v>0.93932809818349627</v>
      </c>
      <c r="H79" s="34">
        <f t="shared" si="25"/>
        <v>2.2049396292876874E-2</v>
      </c>
      <c r="I79" s="34">
        <f t="shared" si="26"/>
        <v>3.8622505523626872E-2</v>
      </c>
    </row>
    <row r="80" spans="1:9" x14ac:dyDescent="0.25">
      <c r="A80" s="113"/>
      <c r="B80" s="13" t="s">
        <v>21</v>
      </c>
      <c r="C80" s="15">
        <f t="shared" si="23"/>
        <v>518353341298.5639</v>
      </c>
      <c r="D80" s="15">
        <v>433227873381.15393</v>
      </c>
      <c r="E80" s="15">
        <v>16582043808.720001</v>
      </c>
      <c r="F80" s="15">
        <v>68543424108.689995</v>
      </c>
      <c r="G80" s="34">
        <f t="shared" si="24"/>
        <v>0.83577714054247998</v>
      </c>
      <c r="H80" s="34">
        <f t="shared" si="25"/>
        <v>3.19898464764964E-2</v>
      </c>
      <c r="I80" s="34">
        <f t="shared" si="26"/>
        <v>0.13223301298102366</v>
      </c>
    </row>
  </sheetData>
  <mergeCells count="23">
    <mergeCell ref="B1:B2"/>
    <mergeCell ref="A3:A9"/>
    <mergeCell ref="A10:A16"/>
    <mergeCell ref="A17:A23"/>
    <mergeCell ref="A24:A30"/>
    <mergeCell ref="A1:A2"/>
    <mergeCell ref="C1:C2"/>
    <mergeCell ref="D1:T1"/>
    <mergeCell ref="U1:W1"/>
    <mergeCell ref="X1:Y1"/>
    <mergeCell ref="V3:V30"/>
    <mergeCell ref="R3:R16"/>
    <mergeCell ref="A31:A37"/>
    <mergeCell ref="S10:S37"/>
    <mergeCell ref="A44:A45"/>
    <mergeCell ref="B44:B45"/>
    <mergeCell ref="C44:F44"/>
    <mergeCell ref="G44:I44"/>
    <mergeCell ref="A46:A52"/>
    <mergeCell ref="A53:A59"/>
    <mergeCell ref="A60:A66"/>
    <mergeCell ref="A67:A73"/>
    <mergeCell ref="A74:A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E1E7-27DC-4DC2-A8D3-0E27B6886D38}">
  <dimension ref="A3:ABG63"/>
  <sheetViews>
    <sheetView workbookViewId="0">
      <selection activeCell="J64" sqref="J64"/>
    </sheetView>
  </sheetViews>
  <sheetFormatPr defaultRowHeight="15" x14ac:dyDescent="0.25"/>
  <cols>
    <col min="2" max="2" width="19.85546875" style="19" customWidth="1"/>
    <col min="3" max="3" width="19.28515625" bestFit="1" customWidth="1"/>
    <col min="4" max="6" width="14" bestFit="1" customWidth="1"/>
    <col min="7" max="7" width="13.140625" bestFit="1" customWidth="1"/>
    <col min="8" max="11" width="14" bestFit="1" customWidth="1"/>
    <col min="12" max="12" width="13.140625" bestFit="1" customWidth="1"/>
    <col min="13" max="13" width="14" bestFit="1" customWidth="1"/>
    <col min="14" max="14" width="13.140625" bestFit="1" customWidth="1"/>
    <col min="15" max="17" width="14" bestFit="1" customWidth="1"/>
    <col min="18" max="18" width="10.5703125" bestFit="1" customWidth="1"/>
    <col min="19" max="19" width="11.7109375" bestFit="1" customWidth="1"/>
    <col min="21" max="21" width="12.5703125" bestFit="1" customWidth="1"/>
    <col min="22" max="22" width="11.85546875" bestFit="1" customWidth="1"/>
    <col min="24" max="24" width="12.42578125" customWidth="1"/>
  </cols>
  <sheetData>
    <row r="3" spans="1:735" x14ac:dyDescent="0.25">
      <c r="C3" s="13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  <c r="U3" s="130" t="s">
        <v>46</v>
      </c>
      <c r="V3" s="130"/>
      <c r="W3" s="130"/>
      <c r="X3" s="31" t="s">
        <v>48</v>
      </c>
    </row>
    <row r="4" spans="1:735" ht="38.25" x14ac:dyDescent="0.25">
      <c r="A4" s="20"/>
      <c r="B4" s="21"/>
      <c r="C4" s="136"/>
      <c r="D4" s="22" t="s">
        <v>0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0" t="s">
        <v>7</v>
      </c>
      <c r="L4" s="20" t="s">
        <v>8</v>
      </c>
      <c r="M4" s="20" t="s">
        <v>9</v>
      </c>
      <c r="N4" s="20" t="s">
        <v>10</v>
      </c>
      <c r="O4" s="20" t="s">
        <v>11</v>
      </c>
      <c r="P4" s="20" t="s">
        <v>12</v>
      </c>
      <c r="Q4" s="20" t="s">
        <v>13</v>
      </c>
      <c r="R4" s="20" t="s">
        <v>14</v>
      </c>
      <c r="S4" s="20" t="s">
        <v>40</v>
      </c>
      <c r="T4" s="23" t="s">
        <v>38</v>
      </c>
      <c r="U4" s="29" t="s">
        <v>47</v>
      </c>
      <c r="V4" s="29" t="s">
        <v>45</v>
      </c>
      <c r="W4" s="24" t="s">
        <v>38</v>
      </c>
      <c r="X4" s="30" t="s">
        <v>49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</row>
    <row r="5" spans="1:735" x14ac:dyDescent="0.25">
      <c r="A5" s="134" t="s">
        <v>23</v>
      </c>
      <c r="B5" s="7" t="s">
        <v>27</v>
      </c>
      <c r="C5" s="25">
        <f>+T5+W5+X5</f>
        <v>12971318433.6</v>
      </c>
      <c r="D5" s="26">
        <v>0</v>
      </c>
      <c r="E5" s="26">
        <v>1748136977.99</v>
      </c>
      <c r="F5" s="26">
        <v>1450902847.96</v>
      </c>
      <c r="G5" s="26">
        <v>0</v>
      </c>
      <c r="H5" s="26">
        <v>199548.85</v>
      </c>
      <c r="I5" s="26">
        <v>836174262.74000001</v>
      </c>
      <c r="J5" s="26">
        <v>3465018074.4299998</v>
      </c>
      <c r="K5" s="26">
        <v>33753552</v>
      </c>
      <c r="L5" s="26">
        <v>0</v>
      </c>
      <c r="M5" s="26">
        <v>2370199726.7199998</v>
      </c>
      <c r="N5" s="26">
        <v>0</v>
      </c>
      <c r="O5" s="26">
        <v>200332470.34999999</v>
      </c>
      <c r="P5" s="26">
        <v>2471204069.9099998</v>
      </c>
      <c r="Q5" s="26">
        <v>180649837.83000001</v>
      </c>
      <c r="R5" s="131"/>
      <c r="S5" s="26">
        <f>+T5-SUM(D5:Q5)</f>
        <v>189367123.97000122</v>
      </c>
      <c r="T5" s="25">
        <v>12945938492.75</v>
      </c>
      <c r="U5" s="26">
        <v>25379940.849999998</v>
      </c>
      <c r="V5" s="131"/>
      <c r="W5" s="25">
        <f>+U5+V5</f>
        <v>25379940.849999998</v>
      </c>
      <c r="X5" s="26">
        <v>0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</row>
    <row r="6" spans="1:735" ht="23.25" x14ac:dyDescent="0.25">
      <c r="A6" s="134"/>
      <c r="B6" s="7" t="s">
        <v>28</v>
      </c>
      <c r="C6" s="25">
        <f t="shared" ref="C6:C59" si="0">+T6+W6+X6</f>
        <v>5213579788.0100002</v>
      </c>
      <c r="D6" s="26">
        <v>33511322.57</v>
      </c>
      <c r="E6" s="26">
        <v>457601953.75999999</v>
      </c>
      <c r="F6" s="26">
        <v>1308289557.04</v>
      </c>
      <c r="G6" s="26">
        <v>0</v>
      </c>
      <c r="H6" s="26">
        <v>9603208.4000000004</v>
      </c>
      <c r="I6" s="26">
        <v>270006589.50999999</v>
      </c>
      <c r="J6" s="26">
        <v>319563292.75</v>
      </c>
      <c r="K6" s="26">
        <v>88718158.579999998</v>
      </c>
      <c r="L6" s="26">
        <v>211418</v>
      </c>
      <c r="M6" s="26">
        <v>1179846.43</v>
      </c>
      <c r="N6" s="26">
        <v>66656</v>
      </c>
      <c r="O6" s="26">
        <v>2908146.63</v>
      </c>
      <c r="P6" s="26">
        <v>0</v>
      </c>
      <c r="Q6" s="26">
        <v>265320119.44999999</v>
      </c>
      <c r="R6" s="132"/>
      <c r="S6" s="26">
        <f>+T6-SUM(D6:Q6)</f>
        <v>179888284.40000057</v>
      </c>
      <c r="T6" s="25">
        <v>2936868553.52</v>
      </c>
      <c r="U6" s="26">
        <v>0</v>
      </c>
      <c r="V6" s="132"/>
      <c r="W6" s="25">
        <f t="shared" ref="W6:W59" si="1">+U6+V6</f>
        <v>0</v>
      </c>
      <c r="X6" s="26">
        <v>2276711234.4900002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</row>
    <row r="7" spans="1:735" ht="23.25" x14ac:dyDescent="0.25">
      <c r="A7" s="134"/>
      <c r="B7" s="7" t="s">
        <v>29</v>
      </c>
      <c r="C7" s="25">
        <f t="shared" si="0"/>
        <v>85872709248.339996</v>
      </c>
      <c r="D7" s="27">
        <v>3052535842.0799999</v>
      </c>
      <c r="E7" s="27">
        <v>5689857189.5799999</v>
      </c>
      <c r="F7" s="27">
        <v>11943052718.49</v>
      </c>
      <c r="G7" s="27">
        <v>523547794</v>
      </c>
      <c r="H7" s="27">
        <v>6949342978.6700001</v>
      </c>
      <c r="I7" s="27">
        <v>12489780731.26</v>
      </c>
      <c r="J7" s="27">
        <v>9625053669.1100006</v>
      </c>
      <c r="K7" s="27">
        <v>2788412638.1900001</v>
      </c>
      <c r="L7" s="27">
        <v>516664631</v>
      </c>
      <c r="M7" s="27">
        <v>3131608992.02</v>
      </c>
      <c r="N7" s="27">
        <v>154923612.78</v>
      </c>
      <c r="O7" s="27">
        <v>6355201825.4700003</v>
      </c>
      <c r="P7" s="27">
        <v>17061639399.15</v>
      </c>
      <c r="Q7" s="27">
        <v>4029010821.0799999</v>
      </c>
      <c r="R7" s="132"/>
      <c r="S7" s="27">
        <f>+T7-SUM(D7:Q7)</f>
        <v>1562076405.4599915</v>
      </c>
      <c r="T7" s="25">
        <v>85872709248.339996</v>
      </c>
      <c r="U7" s="27"/>
      <c r="V7" s="132"/>
      <c r="W7" s="25">
        <f t="shared" si="1"/>
        <v>0</v>
      </c>
      <c r="X7" s="26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</row>
    <row r="8" spans="1:735" ht="23.25" x14ac:dyDescent="0.25">
      <c r="A8" s="134"/>
      <c r="B8" s="7" t="s">
        <v>30</v>
      </c>
      <c r="C8" s="25">
        <f t="shared" si="0"/>
        <v>11478225849.02</v>
      </c>
      <c r="D8" s="26">
        <v>304209409</v>
      </c>
      <c r="E8" s="26">
        <v>805539784.97000003</v>
      </c>
      <c r="F8" s="26">
        <v>789732717.29999995</v>
      </c>
      <c r="G8" s="26">
        <v>161836210</v>
      </c>
      <c r="H8" s="26">
        <v>1104729409.51</v>
      </c>
      <c r="I8" s="26">
        <v>445986762.95999998</v>
      </c>
      <c r="J8" s="26">
        <v>2183292346.8899999</v>
      </c>
      <c r="K8" s="26">
        <v>2319396181.0599999</v>
      </c>
      <c r="L8" s="26">
        <v>321731304</v>
      </c>
      <c r="M8" s="26">
        <v>71669986.409999996</v>
      </c>
      <c r="N8" s="26">
        <v>130051582.7</v>
      </c>
      <c r="O8" s="26">
        <v>799331206.02999997</v>
      </c>
      <c r="P8" s="26">
        <v>1562408562.01</v>
      </c>
      <c r="Q8" s="26">
        <v>253113506.38</v>
      </c>
      <c r="R8" s="132"/>
      <c r="S8" s="26">
        <f>+T8-SUM(D8:Q8)</f>
        <v>225196879.80000114</v>
      </c>
      <c r="T8" s="25">
        <v>11478225849.02</v>
      </c>
      <c r="U8" s="26"/>
      <c r="V8" s="132"/>
      <c r="W8" s="25">
        <f t="shared" si="1"/>
        <v>0</v>
      </c>
      <c r="X8" s="26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</row>
    <row r="9" spans="1:735" ht="23.25" x14ac:dyDescent="0.25">
      <c r="A9" s="134"/>
      <c r="B9" s="7" t="s">
        <v>31</v>
      </c>
      <c r="C9" s="25">
        <f t="shared" si="0"/>
        <v>6004615873.21</v>
      </c>
      <c r="D9" s="26">
        <v>128766666.2</v>
      </c>
      <c r="E9" s="26">
        <v>220852242</v>
      </c>
      <c r="F9" s="26">
        <v>479654390.93000001</v>
      </c>
      <c r="G9" s="26">
        <v>0</v>
      </c>
      <c r="H9" s="26">
        <v>299529593.19999999</v>
      </c>
      <c r="I9" s="26">
        <v>1373911713.6600001</v>
      </c>
      <c r="J9" s="26">
        <v>526505278.48000002</v>
      </c>
      <c r="K9" s="26">
        <v>274738379.97000003</v>
      </c>
      <c r="L9" s="26">
        <v>0</v>
      </c>
      <c r="M9" s="26">
        <v>71993700.569999993</v>
      </c>
      <c r="N9" s="26">
        <v>12113001</v>
      </c>
      <c r="O9" s="26">
        <v>469325867</v>
      </c>
      <c r="P9" s="26">
        <v>1009631105.4400001</v>
      </c>
      <c r="Q9" s="26">
        <v>153846969.25</v>
      </c>
      <c r="R9" s="132"/>
      <c r="S9" s="26">
        <f>+T9-SUM(D9:Q9)</f>
        <v>983746965.51000023</v>
      </c>
      <c r="T9" s="25">
        <v>6004615873.21</v>
      </c>
      <c r="U9" s="26"/>
      <c r="V9" s="132"/>
      <c r="W9" s="25">
        <f t="shared" si="1"/>
        <v>0</v>
      </c>
      <c r="X9" s="26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</row>
    <row r="10" spans="1:735" x14ac:dyDescent="0.25">
      <c r="A10" s="134"/>
      <c r="B10" s="7" t="s">
        <v>32</v>
      </c>
      <c r="C10" s="25">
        <f t="shared" si="0"/>
        <v>9015919558.2800007</v>
      </c>
      <c r="D10" s="26">
        <v>0</v>
      </c>
      <c r="E10" s="26">
        <v>781995361.33000004</v>
      </c>
      <c r="F10" s="26">
        <v>348268173.00999999</v>
      </c>
      <c r="G10" s="26">
        <v>113781944</v>
      </c>
      <c r="H10" s="26">
        <v>179852421</v>
      </c>
      <c r="I10" s="26">
        <v>2175091358.8499999</v>
      </c>
      <c r="J10" s="26">
        <v>1077982601.9200001</v>
      </c>
      <c r="K10" s="26">
        <v>1299995962.3699999</v>
      </c>
      <c r="L10" s="26">
        <v>234982412</v>
      </c>
      <c r="M10" s="26">
        <v>687133913.30999994</v>
      </c>
      <c r="N10" s="26">
        <v>132556317.14</v>
      </c>
      <c r="O10" s="26">
        <v>390038677.14999998</v>
      </c>
      <c r="P10" s="26">
        <v>168292474.88999999</v>
      </c>
      <c r="Q10" s="26">
        <v>529112419.48000002</v>
      </c>
      <c r="R10" s="132"/>
      <c r="S10" s="26">
        <f>+T10-SUM(D10:Q10)</f>
        <v>896835521.82999992</v>
      </c>
      <c r="T10" s="25">
        <v>9015919558.2800007</v>
      </c>
      <c r="U10" s="26"/>
      <c r="V10" s="132"/>
      <c r="W10" s="25">
        <f t="shared" si="1"/>
        <v>0</v>
      </c>
      <c r="X10" s="26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</row>
    <row r="11" spans="1:735" x14ac:dyDescent="0.25">
      <c r="A11" s="134"/>
      <c r="B11" s="7" t="s">
        <v>33</v>
      </c>
      <c r="C11" s="25">
        <f t="shared" si="0"/>
        <v>18176011668.740002</v>
      </c>
      <c r="D11" s="26">
        <v>165442209.31999999</v>
      </c>
      <c r="E11" s="26">
        <v>641252775.83000004</v>
      </c>
      <c r="F11" s="26">
        <v>1586028849.3099999</v>
      </c>
      <c r="G11" s="26">
        <v>197348839</v>
      </c>
      <c r="H11" s="26">
        <v>422217096.14999998</v>
      </c>
      <c r="I11" s="26">
        <v>7219206588</v>
      </c>
      <c r="J11" s="26">
        <v>1388026612.27</v>
      </c>
      <c r="K11" s="26">
        <v>1823919007.8499999</v>
      </c>
      <c r="L11" s="26">
        <v>586655260</v>
      </c>
      <c r="M11" s="26">
        <v>391780450.19999999</v>
      </c>
      <c r="N11" s="26">
        <v>518006854.27999997</v>
      </c>
      <c r="O11" s="26">
        <v>734675742.57000005</v>
      </c>
      <c r="P11" s="26">
        <v>1256290011.0599999</v>
      </c>
      <c r="Q11" s="26">
        <v>181130118.44</v>
      </c>
      <c r="R11" s="132"/>
      <c r="S11" s="26">
        <f>+T11-SUM(D11:Q11)</f>
        <v>1064031254.4599991</v>
      </c>
      <c r="T11" s="25">
        <v>18176011668.740002</v>
      </c>
      <c r="U11" s="26"/>
      <c r="V11" s="132"/>
      <c r="W11" s="25">
        <f t="shared" si="1"/>
        <v>0</v>
      </c>
      <c r="X11" s="26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</row>
    <row r="12" spans="1:735" x14ac:dyDescent="0.25">
      <c r="A12" s="134"/>
      <c r="B12" s="7" t="s">
        <v>34</v>
      </c>
      <c r="C12" s="25">
        <f t="shared" si="0"/>
        <v>67640151061.989998</v>
      </c>
      <c r="D12" s="26">
        <v>598418284.51999998</v>
      </c>
      <c r="E12" s="26">
        <v>2449640164.1300001</v>
      </c>
      <c r="F12" s="26">
        <v>3203684130.5500002</v>
      </c>
      <c r="G12" s="26">
        <v>472966993</v>
      </c>
      <c r="H12" s="26">
        <v>2006328519.8599999</v>
      </c>
      <c r="I12" s="26">
        <v>11214196423.469999</v>
      </c>
      <c r="J12" s="26">
        <v>5175806839.5600004</v>
      </c>
      <c r="K12" s="26">
        <v>5718049531.25</v>
      </c>
      <c r="L12" s="26">
        <v>1143368976</v>
      </c>
      <c r="M12" s="26">
        <v>1222578050.49</v>
      </c>
      <c r="N12" s="26">
        <v>792727755.12</v>
      </c>
      <c r="O12" s="26">
        <v>2393371492.75</v>
      </c>
      <c r="P12" s="26">
        <v>3996622153.4000001</v>
      </c>
      <c r="Q12" s="26">
        <v>1117203013.55</v>
      </c>
      <c r="R12" s="132"/>
      <c r="S12" s="26">
        <f>+T12-SUM(D12:Q12)</f>
        <v>3169810621.5999985</v>
      </c>
      <c r="T12" s="25">
        <v>44674772949.25</v>
      </c>
      <c r="U12" s="26">
        <v>2208160729.4200001</v>
      </c>
      <c r="V12" s="132"/>
      <c r="W12" s="25">
        <f t="shared" si="1"/>
        <v>2208160729.4200001</v>
      </c>
      <c r="X12" s="26">
        <v>20757217383.32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</row>
    <row r="13" spans="1:735" ht="23.25" x14ac:dyDescent="0.25">
      <c r="A13" s="134"/>
      <c r="B13" s="7" t="s">
        <v>35</v>
      </c>
      <c r="C13" s="25">
        <f t="shared" si="0"/>
        <v>175111455435.20001</v>
      </c>
      <c r="D13" s="26">
        <v>3817684647.23</v>
      </c>
      <c r="E13" s="26">
        <v>10518426018.23</v>
      </c>
      <c r="F13" s="26">
        <v>18492108391.959999</v>
      </c>
      <c r="G13" s="26">
        <v>1022159221</v>
      </c>
      <c r="H13" s="26">
        <v>8986450028.6599998</v>
      </c>
      <c r="I13" s="26">
        <v>25465659897.369999</v>
      </c>
      <c r="J13" s="26">
        <v>18908667387.549999</v>
      </c>
      <c r="K13" s="26">
        <v>8758295913.0599995</v>
      </c>
      <c r="L13" s="26">
        <v>1668101526.48</v>
      </c>
      <c r="M13" s="26">
        <v>6750944603.29</v>
      </c>
      <c r="N13" s="26">
        <v>975398312.34000003</v>
      </c>
      <c r="O13" s="26">
        <v>9074099116.8899994</v>
      </c>
      <c r="P13" s="26">
        <v>24345185096.610001</v>
      </c>
      <c r="Q13" s="26">
        <v>5714825877.75</v>
      </c>
      <c r="R13" s="132"/>
      <c r="S13" s="26">
        <f>+T13-SUM(D13:Q13)</f>
        <v>5325221506.0900269</v>
      </c>
      <c r="T13" s="25">
        <v>149823227544.51001</v>
      </c>
      <c r="U13" s="26">
        <v>2240947272.5300002</v>
      </c>
      <c r="V13" s="132"/>
      <c r="W13" s="25">
        <f t="shared" si="1"/>
        <v>2240947272.5300002</v>
      </c>
      <c r="X13" s="26">
        <v>23047280618.160004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</row>
    <row r="14" spans="1:735" x14ac:dyDescent="0.25">
      <c r="A14" s="134"/>
      <c r="B14" s="7" t="s">
        <v>36</v>
      </c>
      <c r="C14" s="25">
        <f t="shared" si="0"/>
        <v>158214961116.46002</v>
      </c>
      <c r="D14" s="26">
        <v>6368061053</v>
      </c>
      <c r="E14" s="26">
        <v>11437916139.370001</v>
      </c>
      <c r="F14" s="26">
        <v>8056292300.0299997</v>
      </c>
      <c r="G14" s="26">
        <v>5474091030</v>
      </c>
      <c r="H14" s="26">
        <v>7357812017.6300001</v>
      </c>
      <c r="I14" s="26">
        <v>12207140563.639999</v>
      </c>
      <c r="J14" s="26">
        <v>9374384442.6000004</v>
      </c>
      <c r="K14" s="26">
        <v>7675245033.4499998</v>
      </c>
      <c r="L14" s="26">
        <v>5588962778.3299999</v>
      </c>
      <c r="M14" s="26">
        <v>5195589462.0299997</v>
      </c>
      <c r="N14" s="26">
        <v>5971580544.1899996</v>
      </c>
      <c r="O14" s="26">
        <v>8118099274.8599997</v>
      </c>
      <c r="P14" s="26">
        <v>18298781915.32</v>
      </c>
      <c r="Q14" s="26">
        <v>6289331761.4399996</v>
      </c>
      <c r="R14" s="132"/>
      <c r="S14" s="26">
        <f>+T14-SUM(D14:Q14)</f>
        <v>4937356403.9400177</v>
      </c>
      <c r="T14" s="25">
        <v>122350644719.83</v>
      </c>
      <c r="U14" s="26">
        <v>6894673519.5199995</v>
      </c>
      <c r="V14" s="132"/>
      <c r="W14" s="25">
        <f t="shared" si="1"/>
        <v>6894673519.5199995</v>
      </c>
      <c r="X14" s="26">
        <v>28969642877.110001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</row>
    <row r="15" spans="1:735" ht="43.5" x14ac:dyDescent="0.25">
      <c r="A15" s="134"/>
      <c r="B15" s="18" t="s">
        <v>37</v>
      </c>
      <c r="C15" s="33">
        <f t="shared" si="0"/>
        <v>333326416551.66003</v>
      </c>
      <c r="D15" s="28">
        <v>10185745700.23</v>
      </c>
      <c r="E15" s="28">
        <v>21956342157.599998</v>
      </c>
      <c r="F15" s="28">
        <v>26548400691.990002</v>
      </c>
      <c r="G15" s="28">
        <v>6496250251</v>
      </c>
      <c r="H15" s="28">
        <v>16344262046.290001</v>
      </c>
      <c r="I15" s="28">
        <v>37672800461.010002</v>
      </c>
      <c r="J15" s="28">
        <v>28283051830.150002</v>
      </c>
      <c r="K15" s="28">
        <v>16433540946.51</v>
      </c>
      <c r="L15" s="28">
        <v>7257064304.8100004</v>
      </c>
      <c r="M15" s="28">
        <v>11946534065.32</v>
      </c>
      <c r="N15" s="28">
        <v>6946978856.5299997</v>
      </c>
      <c r="O15" s="28">
        <v>17192198391.75</v>
      </c>
      <c r="P15" s="28">
        <v>42643967011.93</v>
      </c>
      <c r="Q15" s="28">
        <v>12004157639.190001</v>
      </c>
      <c r="R15" s="132"/>
      <c r="S15" s="28">
        <f>+T15-SUM(D15:Q15)</f>
        <v>10262577910.029999</v>
      </c>
      <c r="T15" s="28">
        <v>272173872264.34</v>
      </c>
      <c r="U15" s="28">
        <v>9135620792.0500011</v>
      </c>
      <c r="V15" s="132"/>
      <c r="W15" s="28">
        <f t="shared" si="1"/>
        <v>9135620792.0500011</v>
      </c>
      <c r="X15" s="28">
        <v>52016923495.270004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</row>
    <row r="16" spans="1:735" x14ac:dyDescent="0.25">
      <c r="A16" s="134" t="s">
        <v>24</v>
      </c>
      <c r="B16" s="7" t="s">
        <v>27</v>
      </c>
      <c r="C16" s="25">
        <f t="shared" si="0"/>
        <v>13191850175.657</v>
      </c>
      <c r="D16" s="26">
        <v>5431989.3499999996</v>
      </c>
      <c r="E16" s="26">
        <v>1307283315.747</v>
      </c>
      <c r="F16" s="26">
        <v>1103238094.02</v>
      </c>
      <c r="G16" s="26">
        <v>0</v>
      </c>
      <c r="H16" s="26">
        <v>629319817.83000004</v>
      </c>
      <c r="I16" s="26">
        <v>749656933.15999997</v>
      </c>
      <c r="J16" s="26">
        <v>3134131495.3600001</v>
      </c>
      <c r="K16" s="26">
        <v>55062161.100000001</v>
      </c>
      <c r="L16" s="26">
        <v>0</v>
      </c>
      <c r="M16" s="26">
        <v>535917788.57999998</v>
      </c>
      <c r="N16" s="26">
        <v>0</v>
      </c>
      <c r="O16" s="26">
        <v>488761624</v>
      </c>
      <c r="P16" s="26">
        <v>4822750327.6000004</v>
      </c>
      <c r="Q16" s="26">
        <v>338174026.10000002</v>
      </c>
      <c r="R16" s="132"/>
      <c r="S16" s="135"/>
      <c r="T16" s="25">
        <f>+SUM(D16:Q16)</f>
        <v>13169727572.847</v>
      </c>
      <c r="U16" s="26">
        <v>22122602.809999999</v>
      </c>
      <c r="V16" s="132"/>
      <c r="W16" s="25">
        <f t="shared" si="1"/>
        <v>22122602.809999999</v>
      </c>
      <c r="X16" s="26">
        <v>0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</row>
    <row r="17" spans="1:735" ht="23.25" x14ac:dyDescent="0.25">
      <c r="A17" s="134"/>
      <c r="B17" s="7" t="s">
        <v>28</v>
      </c>
      <c r="C17" s="25">
        <f t="shared" si="0"/>
        <v>6984557575.9529991</v>
      </c>
      <c r="D17" s="26">
        <v>6198858.75</v>
      </c>
      <c r="E17" s="26">
        <v>441675060.70300001</v>
      </c>
      <c r="F17" s="26">
        <v>807254817.03999996</v>
      </c>
      <c r="G17" s="26">
        <v>0</v>
      </c>
      <c r="H17" s="26">
        <v>1751467210.1600001</v>
      </c>
      <c r="I17" s="26">
        <v>1375937473.97</v>
      </c>
      <c r="J17" s="26">
        <v>992155555.35000002</v>
      </c>
      <c r="K17" s="26">
        <v>53120940.450000003</v>
      </c>
      <c r="L17" s="26">
        <v>86586267</v>
      </c>
      <c r="M17" s="26">
        <v>12094775.15</v>
      </c>
      <c r="N17" s="26">
        <v>58802</v>
      </c>
      <c r="O17" s="26">
        <v>18922582.280000001</v>
      </c>
      <c r="P17" s="26">
        <v>1242539800.77</v>
      </c>
      <c r="Q17" s="26">
        <v>132152815.33</v>
      </c>
      <c r="R17" s="132"/>
      <c r="S17" s="135"/>
      <c r="T17" s="25">
        <f>+SUM(D17:Q17)</f>
        <v>6920164958.9529991</v>
      </c>
      <c r="U17" s="26">
        <v>0</v>
      </c>
      <c r="V17" s="132"/>
      <c r="W17" s="25">
        <f t="shared" si="1"/>
        <v>0</v>
      </c>
      <c r="X17" s="26">
        <v>64392617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</row>
    <row r="18" spans="1:735" ht="23.25" x14ac:dyDescent="0.25">
      <c r="A18" s="134"/>
      <c r="B18" s="7" t="s">
        <v>29</v>
      </c>
      <c r="C18" s="25">
        <f t="shared" si="0"/>
        <v>85973303337.654633</v>
      </c>
      <c r="D18" s="26">
        <v>2295742661.2445402</v>
      </c>
      <c r="E18" s="26">
        <v>7012490884.3057604</v>
      </c>
      <c r="F18" s="26">
        <v>9260832843.0400009</v>
      </c>
      <c r="G18" s="26">
        <v>1591420786</v>
      </c>
      <c r="H18" s="26">
        <v>9667886690.7909794</v>
      </c>
      <c r="I18" s="26">
        <v>12001612067.709999</v>
      </c>
      <c r="J18" s="26">
        <v>8340425739.4700003</v>
      </c>
      <c r="K18" s="26">
        <v>3383050419.3000002</v>
      </c>
      <c r="L18" s="26">
        <v>340050109</v>
      </c>
      <c r="M18" s="26">
        <v>3162101146.1100001</v>
      </c>
      <c r="N18" s="26">
        <v>151885370.12</v>
      </c>
      <c r="O18" s="26">
        <v>6333756531.2194996</v>
      </c>
      <c r="P18" s="26">
        <v>18583811071.07</v>
      </c>
      <c r="Q18" s="26">
        <v>3848237018.27385</v>
      </c>
      <c r="R18" s="132"/>
      <c r="S18" s="135"/>
      <c r="T18" s="25">
        <f>+SUM(D18:Q18)</f>
        <v>85973303337.654633</v>
      </c>
      <c r="U18" s="27"/>
      <c r="V18" s="132"/>
      <c r="W18" s="25">
        <f t="shared" si="1"/>
        <v>0</v>
      </c>
      <c r="X18" s="26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</row>
    <row r="19" spans="1:735" ht="23.25" x14ac:dyDescent="0.25">
      <c r="A19" s="134"/>
      <c r="B19" s="7" t="s">
        <v>30</v>
      </c>
      <c r="C19" s="25">
        <f t="shared" si="0"/>
        <v>12989836713.754261</v>
      </c>
      <c r="D19" s="26">
        <v>60152687.634223498</v>
      </c>
      <c r="E19" s="26">
        <v>736342359.23366702</v>
      </c>
      <c r="F19" s="26">
        <v>623948384.87</v>
      </c>
      <c r="G19" s="26">
        <v>826053708</v>
      </c>
      <c r="H19" s="26">
        <v>881214704.98800194</v>
      </c>
      <c r="I19" s="26">
        <v>290037357.37</v>
      </c>
      <c r="J19" s="26">
        <v>2820135205.02</v>
      </c>
      <c r="K19" s="26">
        <v>2490596255.0050101</v>
      </c>
      <c r="L19" s="26">
        <v>386810657</v>
      </c>
      <c r="M19" s="26">
        <v>101268444.15000001</v>
      </c>
      <c r="N19" s="26">
        <v>140602598.80000001</v>
      </c>
      <c r="O19" s="26">
        <v>928584861.51659203</v>
      </c>
      <c r="P19" s="26">
        <v>2596521911.8499999</v>
      </c>
      <c r="Q19" s="26">
        <v>107567578.31676701</v>
      </c>
      <c r="R19" s="132"/>
      <c r="S19" s="135"/>
      <c r="T19" s="25">
        <f>+SUM(D19:Q19)</f>
        <v>12989836713.754261</v>
      </c>
      <c r="U19" s="26"/>
      <c r="V19" s="132"/>
      <c r="W19" s="25">
        <f t="shared" si="1"/>
        <v>0</v>
      </c>
      <c r="X19" s="2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</row>
    <row r="20" spans="1:735" ht="23.25" x14ac:dyDescent="0.25">
      <c r="A20" s="134"/>
      <c r="B20" s="7" t="s">
        <v>31</v>
      </c>
      <c r="C20" s="25">
        <f t="shared" si="0"/>
        <v>7820529462.7293692</v>
      </c>
      <c r="D20" s="26">
        <v>175388178.84999999</v>
      </c>
      <c r="E20" s="26">
        <v>361929903</v>
      </c>
      <c r="F20" s="26">
        <v>500661005</v>
      </c>
      <c r="G20" s="26">
        <v>0</v>
      </c>
      <c r="H20" s="26">
        <v>167638160</v>
      </c>
      <c r="I20" s="26">
        <v>1716946169.55</v>
      </c>
      <c r="J20" s="26">
        <v>1678813263.48</v>
      </c>
      <c r="K20" s="26">
        <v>603338103.61224997</v>
      </c>
      <c r="L20" s="26">
        <v>0</v>
      </c>
      <c r="M20" s="26">
        <v>125625152.83</v>
      </c>
      <c r="N20" s="26">
        <v>15079185</v>
      </c>
      <c r="O20" s="26">
        <v>402925667.97082102</v>
      </c>
      <c r="P20" s="26">
        <v>1841863000.6800001</v>
      </c>
      <c r="Q20" s="26">
        <v>230321672.75629801</v>
      </c>
      <c r="R20" s="132"/>
      <c r="S20" s="135"/>
      <c r="T20" s="25">
        <f>+SUM(D20:Q20)</f>
        <v>7820529462.7293692</v>
      </c>
      <c r="U20" s="26"/>
      <c r="V20" s="132"/>
      <c r="W20" s="25">
        <f t="shared" si="1"/>
        <v>0</v>
      </c>
      <c r="X20" s="26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</row>
    <row r="21" spans="1:735" x14ac:dyDescent="0.25">
      <c r="A21" s="134"/>
      <c r="B21" s="7" t="s">
        <v>32</v>
      </c>
      <c r="C21" s="25">
        <f t="shared" si="0"/>
        <v>9376564576.7091599</v>
      </c>
      <c r="D21" s="26">
        <v>53358265.119999997</v>
      </c>
      <c r="E21" s="26">
        <v>1291975401.1800001</v>
      </c>
      <c r="F21" s="26">
        <v>647227950.14999998</v>
      </c>
      <c r="G21" s="26">
        <v>292408296</v>
      </c>
      <c r="H21" s="26">
        <v>1148176690.1788099</v>
      </c>
      <c r="I21" s="26">
        <v>1995403819.6800001</v>
      </c>
      <c r="J21" s="26">
        <v>1086390915.99</v>
      </c>
      <c r="K21" s="26">
        <v>1320597234.0046201</v>
      </c>
      <c r="L21" s="26">
        <v>0</v>
      </c>
      <c r="M21" s="26">
        <v>437647865.37</v>
      </c>
      <c r="N21" s="26">
        <v>147556317.13999999</v>
      </c>
      <c r="O21" s="26">
        <v>9108567.1200000104</v>
      </c>
      <c r="P21" s="26">
        <v>532304726.86000001</v>
      </c>
      <c r="Q21" s="26">
        <v>414408527.91572899</v>
      </c>
      <c r="R21" s="132"/>
      <c r="S21" s="135"/>
      <c r="T21" s="25">
        <f>+SUM(D21:Q21)</f>
        <v>9376564576.7091599</v>
      </c>
      <c r="U21" s="26"/>
      <c r="V21" s="132"/>
      <c r="W21" s="25">
        <f t="shared" si="1"/>
        <v>0</v>
      </c>
      <c r="X21" s="26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</row>
    <row r="22" spans="1:735" x14ac:dyDescent="0.25">
      <c r="A22" s="134"/>
      <c r="B22" s="7" t="s">
        <v>33</v>
      </c>
      <c r="C22" s="25">
        <f t="shared" si="0"/>
        <v>14613563844.290003</v>
      </c>
      <c r="D22" s="26">
        <v>165442209.31999999</v>
      </c>
      <c r="E22" s="26">
        <v>641252775.83000004</v>
      </c>
      <c r="F22" s="26">
        <v>1179112279.3099999</v>
      </c>
      <c r="G22" s="26">
        <v>197348839</v>
      </c>
      <c r="H22" s="26">
        <v>422217096.14999998</v>
      </c>
      <c r="I22" s="26">
        <v>5127706588</v>
      </c>
      <c r="J22" s="26">
        <v>1388026612.27</v>
      </c>
      <c r="K22" s="26">
        <v>1823919007.8499999</v>
      </c>
      <c r="L22" s="26">
        <v>586655260</v>
      </c>
      <c r="M22" s="26">
        <v>391780450.19999999</v>
      </c>
      <c r="N22" s="26">
        <v>518006854.27999997</v>
      </c>
      <c r="O22" s="26">
        <v>734675742.58000004</v>
      </c>
      <c r="P22" s="26">
        <v>1256290011.0599999</v>
      </c>
      <c r="Q22" s="26">
        <v>181130118.44</v>
      </c>
      <c r="R22" s="132"/>
      <c r="S22" s="135"/>
      <c r="T22" s="25">
        <f>+SUM(D22:Q22)</f>
        <v>14613563844.290003</v>
      </c>
      <c r="U22" s="26"/>
      <c r="V22" s="132"/>
      <c r="W22" s="25">
        <f t="shared" si="1"/>
        <v>0</v>
      </c>
      <c r="X22" s="26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</row>
    <row r="23" spans="1:735" x14ac:dyDescent="0.25">
      <c r="A23" s="134"/>
      <c r="B23" s="7" t="s">
        <v>34</v>
      </c>
      <c r="C23" s="25">
        <f t="shared" si="0"/>
        <v>73740761403.732788</v>
      </c>
      <c r="D23" s="26">
        <v>454341340.92422402</v>
      </c>
      <c r="E23" s="26">
        <v>3031500439.24367</v>
      </c>
      <c r="F23" s="26">
        <v>2950949619.3299999</v>
      </c>
      <c r="G23" s="26">
        <v>1315810843</v>
      </c>
      <c r="H23" s="26">
        <v>2619246651.3168101</v>
      </c>
      <c r="I23" s="26">
        <v>9130093934.6000004</v>
      </c>
      <c r="J23" s="26">
        <v>6973365996.7600002</v>
      </c>
      <c r="K23" s="26">
        <v>6238450600.47188</v>
      </c>
      <c r="L23" s="26">
        <v>973465917</v>
      </c>
      <c r="M23" s="26">
        <v>1056321912.55</v>
      </c>
      <c r="N23" s="26">
        <v>821244955.22000003</v>
      </c>
      <c r="O23" s="26">
        <v>2075294839.1874101</v>
      </c>
      <c r="P23" s="26">
        <v>6226979650.4499998</v>
      </c>
      <c r="Q23" s="26">
        <v>933427897.42879295</v>
      </c>
      <c r="R23" s="132"/>
      <c r="S23" s="135"/>
      <c r="T23" s="25">
        <f>+SUM(D23:Q23)</f>
        <v>44800494597.482788</v>
      </c>
      <c r="U23" s="26">
        <v>2605234862.9399996</v>
      </c>
      <c r="V23" s="132"/>
      <c r="W23" s="25">
        <f t="shared" si="1"/>
        <v>2605234862.9399996</v>
      </c>
      <c r="X23" s="26">
        <v>26335031943.309998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</row>
    <row r="24" spans="1:735" ht="23.25" x14ac:dyDescent="0.25">
      <c r="A24" s="134"/>
      <c r="B24" s="7" t="s">
        <v>35</v>
      </c>
      <c r="C24" s="25">
        <f t="shared" si="0"/>
        <v>186521716381.99866</v>
      </c>
      <c r="D24" s="26">
        <v>3046906297.99301</v>
      </c>
      <c r="E24" s="26">
        <v>12148486716.7484</v>
      </c>
      <c r="F24" s="26">
        <v>14813451086.48</v>
      </c>
      <c r="G24" s="26">
        <v>2926252521</v>
      </c>
      <c r="H24" s="26">
        <v>14786752452.337799</v>
      </c>
      <c r="I24" s="26">
        <v>23889093645.568001</v>
      </c>
      <c r="J24" s="26">
        <v>19938833610.040001</v>
      </c>
      <c r="K24" s="26">
        <v>9844406410.7518806</v>
      </c>
      <c r="L24" s="26">
        <v>1407385344.28</v>
      </c>
      <c r="M24" s="26">
        <v>4832774717.6899996</v>
      </c>
      <c r="N24" s="26">
        <v>998544864.36000001</v>
      </c>
      <c r="O24" s="26">
        <v>9248124041.3169098</v>
      </c>
      <c r="P24" s="26">
        <v>31526489004.080002</v>
      </c>
      <c r="Q24" s="26">
        <v>5483706132.0326405</v>
      </c>
      <c r="R24" s="132"/>
      <c r="S24" s="135"/>
      <c r="T24" s="25">
        <f>+SUM(D24:Q24)</f>
        <v>154891206844.67865</v>
      </c>
      <c r="U24" s="26">
        <v>2657143152.4299998</v>
      </c>
      <c r="V24" s="132"/>
      <c r="W24" s="25">
        <f t="shared" si="1"/>
        <v>2657143152.4299998</v>
      </c>
      <c r="X24" s="26">
        <v>28973366384.889999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</row>
    <row r="25" spans="1:735" x14ac:dyDescent="0.25">
      <c r="A25" s="134"/>
      <c r="B25" s="7" t="s">
        <v>36</v>
      </c>
      <c r="C25" s="25">
        <f t="shared" si="0"/>
        <v>172685106844.37173</v>
      </c>
      <c r="D25" s="26">
        <v>7258526362.2231503</v>
      </c>
      <c r="E25" s="26">
        <v>11534639455.621099</v>
      </c>
      <c r="F25" s="26">
        <v>12347386630.65</v>
      </c>
      <c r="G25" s="26">
        <v>5544259911</v>
      </c>
      <c r="H25" s="26">
        <v>12735435717.2775</v>
      </c>
      <c r="I25" s="26">
        <v>13759892882.370001</v>
      </c>
      <c r="J25" s="26">
        <v>10465315072.4</v>
      </c>
      <c r="K25" s="26">
        <v>8697825574.4300003</v>
      </c>
      <c r="L25" s="26">
        <v>6144861984.96</v>
      </c>
      <c r="M25" s="26">
        <v>6481260470.3100004</v>
      </c>
      <c r="N25" s="26">
        <v>5945581511.9200001</v>
      </c>
      <c r="O25" s="26">
        <v>10581047755.84</v>
      </c>
      <c r="P25" s="26">
        <v>20385404445.700001</v>
      </c>
      <c r="Q25" s="26">
        <v>7115688960.54</v>
      </c>
      <c r="R25" s="132"/>
      <c r="S25" s="135"/>
      <c r="T25" s="25">
        <f>+SUM(D25:Q25)</f>
        <v>138997126735.24173</v>
      </c>
      <c r="U25" s="26">
        <v>6955753087.3099995</v>
      </c>
      <c r="V25" s="132"/>
      <c r="W25" s="25">
        <f t="shared" si="1"/>
        <v>6955753087.3099995</v>
      </c>
      <c r="X25" s="26">
        <v>26732227021.82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</row>
    <row r="26" spans="1:735" ht="43.5" x14ac:dyDescent="0.25">
      <c r="A26" s="134"/>
      <c r="B26" s="18" t="s">
        <v>37</v>
      </c>
      <c r="C26" s="33">
        <f t="shared" si="0"/>
        <v>359206823226.37036</v>
      </c>
      <c r="D26" s="28">
        <v>10305432660.2162</v>
      </c>
      <c r="E26" s="28">
        <v>23683126172.369499</v>
      </c>
      <c r="F26" s="28">
        <v>27160837717.130001</v>
      </c>
      <c r="G26" s="28">
        <v>8470512432</v>
      </c>
      <c r="H26" s="28">
        <v>27522188169.615299</v>
      </c>
      <c r="I26" s="28">
        <v>37648986527.938004</v>
      </c>
      <c r="J26" s="28">
        <v>30404148682.439999</v>
      </c>
      <c r="K26" s="28">
        <v>18542231985.1819</v>
      </c>
      <c r="L26" s="28">
        <v>7552247329.2399998</v>
      </c>
      <c r="M26" s="28">
        <v>11314035188</v>
      </c>
      <c r="N26" s="28">
        <v>6944126376.2799997</v>
      </c>
      <c r="O26" s="28">
        <v>19829171797.156898</v>
      </c>
      <c r="P26" s="28">
        <v>51911893449.779999</v>
      </c>
      <c r="Q26" s="28">
        <v>12599395092.572599</v>
      </c>
      <c r="R26" s="133"/>
      <c r="S26" s="135"/>
      <c r="T26" s="28">
        <f>+SUM(D26:Q26)</f>
        <v>293888333579.92035</v>
      </c>
      <c r="U26" s="28">
        <v>9612896239.7399998</v>
      </c>
      <c r="V26" s="132"/>
      <c r="W26" s="28">
        <f t="shared" si="1"/>
        <v>9612896239.7399998</v>
      </c>
      <c r="X26" s="28">
        <v>55705593406.709999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</row>
    <row r="27" spans="1:735" x14ac:dyDescent="0.25">
      <c r="A27" s="134" t="s">
        <v>25</v>
      </c>
      <c r="B27" s="7" t="s">
        <v>27</v>
      </c>
      <c r="C27" s="25">
        <f t="shared" si="0"/>
        <v>26030280921.733002</v>
      </c>
      <c r="D27" s="26">
        <v>36548854.579999998</v>
      </c>
      <c r="E27" s="26">
        <v>1530140341.273</v>
      </c>
      <c r="F27" s="26">
        <v>2102699972.9300001</v>
      </c>
      <c r="G27" s="26">
        <v>0</v>
      </c>
      <c r="H27" s="26">
        <v>1620383896.02</v>
      </c>
      <c r="I27" s="26">
        <v>4434734174.1899996</v>
      </c>
      <c r="J27" s="26">
        <v>2971265495.3000002</v>
      </c>
      <c r="K27" s="26">
        <v>107836158.84</v>
      </c>
      <c r="L27" s="26">
        <v>0</v>
      </c>
      <c r="M27" s="26">
        <v>1797164595.5799999</v>
      </c>
      <c r="N27" s="26">
        <v>0</v>
      </c>
      <c r="O27" s="26">
        <v>2033362334.6300001</v>
      </c>
      <c r="P27" s="26">
        <v>7794032116.9700003</v>
      </c>
      <c r="Q27" s="26">
        <v>1583761542.5599999</v>
      </c>
      <c r="R27" s="26">
        <v>0</v>
      </c>
      <c r="S27" s="135"/>
      <c r="T27" s="25">
        <f>+SUM(D27:R27)</f>
        <v>26011929482.873001</v>
      </c>
      <c r="U27" s="26">
        <v>18351438.859999999</v>
      </c>
      <c r="V27" s="132"/>
      <c r="W27" s="25">
        <f t="shared" si="1"/>
        <v>18351438.859999999</v>
      </c>
      <c r="X27" s="26">
        <v>0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</row>
    <row r="28" spans="1:735" ht="23.25" x14ac:dyDescent="0.25">
      <c r="A28" s="134"/>
      <c r="B28" s="7" t="s">
        <v>28</v>
      </c>
      <c r="C28" s="25">
        <f t="shared" si="0"/>
        <v>7878040718.0099993</v>
      </c>
      <c r="D28" s="26">
        <v>282946434.77999997</v>
      </c>
      <c r="E28" s="26">
        <v>2423395120.6799998</v>
      </c>
      <c r="F28" s="26">
        <v>860412649.26999998</v>
      </c>
      <c r="G28" s="26">
        <v>0</v>
      </c>
      <c r="H28" s="26">
        <v>1714103374.5899999</v>
      </c>
      <c r="I28" s="26">
        <v>1424686474.05</v>
      </c>
      <c r="J28" s="26">
        <v>684494577.38</v>
      </c>
      <c r="K28" s="26">
        <v>104083774.89</v>
      </c>
      <c r="L28" s="26">
        <v>0</v>
      </c>
      <c r="M28" s="26">
        <v>30936189.75</v>
      </c>
      <c r="N28" s="26">
        <v>70455</v>
      </c>
      <c r="O28" s="26">
        <v>145777300.53</v>
      </c>
      <c r="P28" s="26">
        <v>19073518.199999999</v>
      </c>
      <c r="Q28" s="26">
        <v>90522898.659999996</v>
      </c>
      <c r="R28" s="26">
        <v>0</v>
      </c>
      <c r="S28" s="135"/>
      <c r="T28" s="25">
        <f>+SUM(D28:R28)</f>
        <v>7780502767.7799997</v>
      </c>
      <c r="U28" s="26">
        <v>0</v>
      </c>
      <c r="V28" s="132"/>
      <c r="W28" s="25">
        <f t="shared" si="1"/>
        <v>0</v>
      </c>
      <c r="X28" s="26">
        <v>97537950.230000004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</row>
    <row r="29" spans="1:735" ht="23.25" x14ac:dyDescent="0.25">
      <c r="A29" s="134"/>
      <c r="B29" s="7" t="s">
        <v>29</v>
      </c>
      <c r="C29" s="25">
        <f t="shared" si="0"/>
        <v>105262700329.06462</v>
      </c>
      <c r="D29" s="26">
        <v>2181922180.4990001</v>
      </c>
      <c r="E29" s="26">
        <v>7801536476.1802301</v>
      </c>
      <c r="F29" s="26">
        <v>11858560778.360001</v>
      </c>
      <c r="G29" s="26">
        <v>2331202257</v>
      </c>
      <c r="H29" s="26">
        <v>12474354387.2719</v>
      </c>
      <c r="I29" s="26">
        <v>15755129131.68</v>
      </c>
      <c r="J29" s="26">
        <v>6541832866.1800003</v>
      </c>
      <c r="K29" s="26">
        <v>3353410629.4098001</v>
      </c>
      <c r="L29" s="26">
        <v>481628876</v>
      </c>
      <c r="M29" s="26">
        <v>3627999460.75</v>
      </c>
      <c r="N29" s="26">
        <v>151810188.44</v>
      </c>
      <c r="O29" s="26">
        <v>8224690844.9447002</v>
      </c>
      <c r="P29" s="26">
        <v>24615253884.82</v>
      </c>
      <c r="Q29" s="26">
        <v>5863368367.5290003</v>
      </c>
      <c r="R29" s="26">
        <v>0</v>
      </c>
      <c r="S29" s="135"/>
      <c r="T29" s="25">
        <f>+SUM(D29:R29)</f>
        <v>105262700329.06462</v>
      </c>
      <c r="U29" s="27"/>
      <c r="V29" s="132"/>
      <c r="W29" s="25">
        <f t="shared" si="1"/>
        <v>0</v>
      </c>
      <c r="X29" s="26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</row>
    <row r="30" spans="1:735" ht="23.25" x14ac:dyDescent="0.25">
      <c r="A30" s="134"/>
      <c r="B30" s="7" t="s">
        <v>30</v>
      </c>
      <c r="C30" s="25">
        <f t="shared" si="0"/>
        <v>13477376861.595236</v>
      </c>
      <c r="D30" s="26">
        <v>89590034.721163899</v>
      </c>
      <c r="E30" s="26">
        <v>752236268.85096502</v>
      </c>
      <c r="F30" s="26">
        <v>926982446.27999997</v>
      </c>
      <c r="G30" s="26">
        <v>980971639</v>
      </c>
      <c r="H30" s="26">
        <v>884837228.20459402</v>
      </c>
      <c r="I30" s="26">
        <v>74515292.910000101</v>
      </c>
      <c r="J30" s="26">
        <v>3606331887.4699998</v>
      </c>
      <c r="K30" s="26">
        <v>2946601069.7041202</v>
      </c>
      <c r="L30" s="26">
        <v>441442636</v>
      </c>
      <c r="M30" s="26">
        <v>183589994.71000001</v>
      </c>
      <c r="N30" s="26">
        <v>172572744.93000001</v>
      </c>
      <c r="O30" s="26">
        <v>866448929.78789401</v>
      </c>
      <c r="P30" s="26">
        <v>1393310488.27</v>
      </c>
      <c r="Q30" s="26">
        <v>157946200.75649899</v>
      </c>
      <c r="R30" s="26">
        <v>0</v>
      </c>
      <c r="S30" s="135"/>
      <c r="T30" s="25">
        <f>+SUM(D30:R30)</f>
        <v>13477376861.595236</v>
      </c>
      <c r="U30" s="26"/>
      <c r="V30" s="132"/>
      <c r="W30" s="25">
        <f t="shared" si="1"/>
        <v>0</v>
      </c>
      <c r="X30" s="26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</row>
    <row r="31" spans="1:735" ht="23.25" x14ac:dyDescent="0.25">
      <c r="A31" s="134"/>
      <c r="B31" s="7" t="s">
        <v>31</v>
      </c>
      <c r="C31" s="25">
        <f t="shared" si="0"/>
        <v>18627504139.479565</v>
      </c>
      <c r="D31" s="26">
        <v>124102188</v>
      </c>
      <c r="E31" s="26">
        <v>912009088.39028597</v>
      </c>
      <c r="F31" s="26">
        <v>487240279.99000001</v>
      </c>
      <c r="G31" s="26">
        <v>152155449</v>
      </c>
      <c r="H31" s="26">
        <v>385056150</v>
      </c>
      <c r="I31" s="26">
        <v>2808613926.8299999</v>
      </c>
      <c r="J31" s="26">
        <v>1784914277.53</v>
      </c>
      <c r="K31" s="26">
        <v>7638198198.32267</v>
      </c>
      <c r="L31" s="26">
        <v>0</v>
      </c>
      <c r="M31" s="26">
        <v>488957259.05000001</v>
      </c>
      <c r="N31" s="26">
        <v>14342985</v>
      </c>
      <c r="O31" s="26">
        <v>918006143.26070201</v>
      </c>
      <c r="P31" s="26">
        <v>2682245830.8499999</v>
      </c>
      <c r="Q31" s="26">
        <v>231662363.25590801</v>
      </c>
      <c r="R31" s="26">
        <v>0</v>
      </c>
      <c r="S31" s="135"/>
      <c r="T31" s="25">
        <f>+SUM(D31:R31)</f>
        <v>18627504139.479565</v>
      </c>
      <c r="U31" s="26"/>
      <c r="V31" s="132"/>
      <c r="W31" s="25">
        <f t="shared" si="1"/>
        <v>0</v>
      </c>
      <c r="X31" s="26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</row>
    <row r="32" spans="1:735" x14ac:dyDescent="0.25">
      <c r="A32" s="134"/>
      <c r="B32" s="7" t="s">
        <v>32</v>
      </c>
      <c r="C32" s="25">
        <f t="shared" si="0"/>
        <v>9449644232.3242836</v>
      </c>
      <c r="D32" s="26">
        <v>1479051.2148307599</v>
      </c>
      <c r="E32" s="26">
        <v>913499305.22000003</v>
      </c>
      <c r="F32" s="26">
        <v>570954591.66999996</v>
      </c>
      <c r="G32" s="26">
        <v>174408139</v>
      </c>
      <c r="H32" s="26">
        <v>1031019705.2352</v>
      </c>
      <c r="I32" s="26">
        <v>1703808977.5699999</v>
      </c>
      <c r="J32" s="26">
        <v>624971668.45000005</v>
      </c>
      <c r="K32" s="26">
        <v>1273371492.0441101</v>
      </c>
      <c r="L32" s="26">
        <v>54516777</v>
      </c>
      <c r="M32" s="26">
        <v>291152708.88999999</v>
      </c>
      <c r="N32" s="26">
        <v>147556317.13999999</v>
      </c>
      <c r="O32" s="26">
        <v>694091024.54582202</v>
      </c>
      <c r="P32" s="26">
        <v>1235863340.1800001</v>
      </c>
      <c r="Q32" s="26">
        <v>732951134.16431999</v>
      </c>
      <c r="R32" s="26">
        <v>0</v>
      </c>
      <c r="S32" s="135"/>
      <c r="T32" s="25">
        <f>+SUM(D32:R32)</f>
        <v>9449644232.3242836</v>
      </c>
      <c r="U32" s="26"/>
      <c r="V32" s="132"/>
      <c r="W32" s="25">
        <f t="shared" si="1"/>
        <v>0</v>
      </c>
      <c r="X32" s="26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</row>
    <row r="33" spans="1:735" x14ac:dyDescent="0.25">
      <c r="A33" s="134"/>
      <c r="B33" s="7" t="s">
        <v>33</v>
      </c>
      <c r="C33" s="25">
        <f t="shared" si="0"/>
        <v>12812082412.294003</v>
      </c>
      <c r="D33" s="26">
        <v>165442209.31999999</v>
      </c>
      <c r="E33" s="26">
        <v>641252775.83399999</v>
      </c>
      <c r="F33" s="26">
        <v>1179112279.3099999</v>
      </c>
      <c r="G33" s="26">
        <v>197348839</v>
      </c>
      <c r="H33" s="26">
        <v>422217096.14999998</v>
      </c>
      <c r="I33" s="26">
        <v>3326225156</v>
      </c>
      <c r="J33" s="26">
        <v>1388026612.27</v>
      </c>
      <c r="K33" s="26">
        <v>1823919007.8499999</v>
      </c>
      <c r="L33" s="26">
        <v>586655260</v>
      </c>
      <c r="M33" s="26">
        <v>391780450.19999999</v>
      </c>
      <c r="N33" s="26">
        <v>518006854.27999997</v>
      </c>
      <c r="O33" s="26">
        <v>734675742.58000004</v>
      </c>
      <c r="P33" s="26">
        <v>1256290011.0599999</v>
      </c>
      <c r="Q33" s="26">
        <v>181130118.44</v>
      </c>
      <c r="R33" s="26">
        <v>0</v>
      </c>
      <c r="S33" s="135"/>
      <c r="T33" s="25">
        <f>+SUM(D33:R33)</f>
        <v>12812082412.294003</v>
      </c>
      <c r="U33" s="26"/>
      <c r="V33" s="132"/>
      <c r="W33" s="25">
        <f t="shared" si="1"/>
        <v>0</v>
      </c>
      <c r="X33" s="26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</row>
    <row r="34" spans="1:735" x14ac:dyDescent="0.25">
      <c r="A34" s="134"/>
      <c r="B34" s="7" t="s">
        <v>34</v>
      </c>
      <c r="C34" s="25">
        <f t="shared" si="0"/>
        <v>82688371464.383087</v>
      </c>
      <c r="D34" s="26">
        <v>380613483.25599498</v>
      </c>
      <c r="E34" s="26">
        <v>3218997438.2952499</v>
      </c>
      <c r="F34" s="26">
        <v>3164289597.25</v>
      </c>
      <c r="G34" s="26">
        <v>1504884066</v>
      </c>
      <c r="H34" s="26">
        <v>2723130179.5897899</v>
      </c>
      <c r="I34" s="26">
        <v>7913163353.3100004</v>
      </c>
      <c r="J34" s="26">
        <v>7404244445.7200003</v>
      </c>
      <c r="K34" s="26">
        <v>13682089767.9209</v>
      </c>
      <c r="L34" s="26">
        <v>1082614673</v>
      </c>
      <c r="M34" s="26">
        <v>1355480412.8499999</v>
      </c>
      <c r="N34" s="26">
        <v>852478901.35000002</v>
      </c>
      <c r="O34" s="26">
        <v>3213221840.1744199</v>
      </c>
      <c r="P34" s="26">
        <v>6567709670.3599997</v>
      </c>
      <c r="Q34" s="26">
        <v>1303689816.61673</v>
      </c>
      <c r="R34" s="26">
        <v>0</v>
      </c>
      <c r="S34" s="135"/>
      <c r="T34" s="25">
        <f>+SUM(D34:R34)</f>
        <v>54366607645.693085</v>
      </c>
      <c r="U34" s="26">
        <v>2606634548.5699997</v>
      </c>
      <c r="V34" s="132"/>
      <c r="W34" s="25">
        <f t="shared" si="1"/>
        <v>2606634548.5699997</v>
      </c>
      <c r="X34" s="26">
        <v>25715129270.120003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</row>
    <row r="35" spans="1:735" ht="23.25" x14ac:dyDescent="0.25">
      <c r="A35" s="134"/>
      <c r="B35" s="7" t="s">
        <v>35</v>
      </c>
      <c r="C35" s="25">
        <f t="shared" si="0"/>
        <v>234230419779.85629</v>
      </c>
      <c r="D35" s="26">
        <v>3260215668.4050002</v>
      </c>
      <c r="E35" s="26">
        <v>16546897070.1985</v>
      </c>
      <c r="F35" s="26">
        <v>19043532199.139999</v>
      </c>
      <c r="G35" s="26">
        <v>3885556975</v>
      </c>
      <c r="H35" s="26">
        <v>18944407375.419998</v>
      </c>
      <c r="I35" s="26">
        <v>30514923490.09</v>
      </c>
      <c r="J35" s="26">
        <v>18356559406.209999</v>
      </c>
      <c r="K35" s="26">
        <v>17662604437.3507</v>
      </c>
      <c r="L35" s="26">
        <v>1622999111.1972301</v>
      </c>
      <c r="M35" s="26">
        <v>7005359446.1099997</v>
      </c>
      <c r="N35" s="26">
        <v>1027773598.21</v>
      </c>
      <c r="O35" s="26">
        <v>13847104095.539101</v>
      </c>
      <c r="P35" s="26">
        <v>41265107443.160004</v>
      </c>
      <c r="Q35" s="26">
        <v>9073473869.7157307</v>
      </c>
      <c r="R35" s="26">
        <v>430</v>
      </c>
      <c r="S35" s="135"/>
      <c r="T35" s="25">
        <f>+SUM(D35:R35)</f>
        <v>202056514615.74628</v>
      </c>
      <c r="U35" s="26">
        <v>2682355627.9700003</v>
      </c>
      <c r="V35" s="132"/>
      <c r="W35" s="25">
        <f t="shared" si="1"/>
        <v>2682355627.9700003</v>
      </c>
      <c r="X35" s="26">
        <v>29491549536.140003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</row>
    <row r="36" spans="1:735" x14ac:dyDescent="0.25">
      <c r="A36" s="134"/>
      <c r="B36" s="7" t="s">
        <v>36</v>
      </c>
      <c r="C36" s="25">
        <f t="shared" si="0"/>
        <v>194712911457.62958</v>
      </c>
      <c r="D36" s="26">
        <v>7512377541.1400003</v>
      </c>
      <c r="E36" s="26">
        <v>17770877988.290401</v>
      </c>
      <c r="F36" s="26">
        <v>12932416994.3153</v>
      </c>
      <c r="G36" s="26">
        <v>6206088605</v>
      </c>
      <c r="H36" s="26">
        <v>11310723148.719999</v>
      </c>
      <c r="I36" s="26">
        <v>14138380539.419399</v>
      </c>
      <c r="J36" s="26">
        <v>11807034761.266399</v>
      </c>
      <c r="K36" s="26">
        <v>9294106214.2600002</v>
      </c>
      <c r="L36" s="26">
        <v>5951851481.6980896</v>
      </c>
      <c r="M36" s="26">
        <v>7324574771.9399996</v>
      </c>
      <c r="N36" s="26">
        <v>5816351732.1700001</v>
      </c>
      <c r="O36" s="26">
        <v>11240191005.26</v>
      </c>
      <c r="P36" s="26">
        <v>24271518920.689999</v>
      </c>
      <c r="Q36" s="26">
        <v>7378265618.04</v>
      </c>
      <c r="R36" s="26">
        <v>5005171510.6499996</v>
      </c>
      <c r="S36" s="135"/>
      <c r="T36" s="25">
        <f>+SUM(D36:R36)</f>
        <v>157959930832.85959</v>
      </c>
      <c r="U36" s="26">
        <v>6865294323.8999996</v>
      </c>
      <c r="V36" s="132"/>
      <c r="W36" s="25">
        <f t="shared" si="1"/>
        <v>6865294323.8999996</v>
      </c>
      <c r="X36" s="26">
        <v>29887686300.869999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</row>
    <row r="37" spans="1:735" ht="43.5" x14ac:dyDescent="0.25">
      <c r="A37" s="134"/>
      <c r="B37" s="18" t="s">
        <v>37</v>
      </c>
      <c r="C37" s="33">
        <f t="shared" si="0"/>
        <v>428943331237.48572</v>
      </c>
      <c r="D37" s="28">
        <v>10772593209.545</v>
      </c>
      <c r="E37" s="28">
        <v>34317775058.4888</v>
      </c>
      <c r="F37" s="28">
        <v>31975949193.455299</v>
      </c>
      <c r="G37" s="28">
        <v>10091645580</v>
      </c>
      <c r="H37" s="28">
        <v>30255130524.139999</v>
      </c>
      <c r="I37" s="28">
        <v>44653304029.509399</v>
      </c>
      <c r="J37" s="28">
        <v>30163594167.476398</v>
      </c>
      <c r="K37" s="28">
        <v>26956710651.610699</v>
      </c>
      <c r="L37" s="28">
        <v>7574850592.8953199</v>
      </c>
      <c r="M37" s="28">
        <v>14329934218.049999</v>
      </c>
      <c r="N37" s="28">
        <v>6844125330.3800001</v>
      </c>
      <c r="O37" s="28">
        <v>25087295100.799099</v>
      </c>
      <c r="P37" s="28">
        <v>65536626363.849998</v>
      </c>
      <c r="Q37" s="28">
        <v>16451739487.755699</v>
      </c>
      <c r="R37" s="28">
        <v>5005171940.6499996</v>
      </c>
      <c r="S37" s="135"/>
      <c r="T37" s="28">
        <f>+SUM(D37:R37)</f>
        <v>360016445448.60571</v>
      </c>
      <c r="U37" s="28">
        <v>9547649951.8699989</v>
      </c>
      <c r="V37" s="132"/>
      <c r="W37" s="28">
        <f t="shared" si="1"/>
        <v>9547649951.8699989</v>
      </c>
      <c r="X37" s="28">
        <v>59379235837.010002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</row>
    <row r="38" spans="1:735" x14ac:dyDescent="0.25">
      <c r="A38" s="134" t="s">
        <v>26</v>
      </c>
      <c r="B38" s="7" t="s">
        <v>27</v>
      </c>
      <c r="C38" s="25">
        <f t="shared" si="0"/>
        <v>23009160633.374004</v>
      </c>
      <c r="D38" s="26">
        <v>709896030.92999995</v>
      </c>
      <c r="E38" s="26">
        <v>2677150881.8800001</v>
      </c>
      <c r="F38" s="26">
        <v>1057697911.2970001</v>
      </c>
      <c r="G38" s="26">
        <v>0</v>
      </c>
      <c r="H38" s="26">
        <v>2187636280.2870002</v>
      </c>
      <c r="I38" s="26">
        <v>888803176.32000005</v>
      </c>
      <c r="J38" s="26">
        <v>1722615978.8099999</v>
      </c>
      <c r="K38" s="26">
        <v>67118121.590000004</v>
      </c>
      <c r="L38" s="26">
        <v>0</v>
      </c>
      <c r="M38" s="26">
        <v>3153431511.2800002</v>
      </c>
      <c r="N38" s="26">
        <v>0</v>
      </c>
      <c r="O38" s="26">
        <v>2255666566.8800001</v>
      </c>
      <c r="P38" s="26">
        <v>6464599292.7200003</v>
      </c>
      <c r="Q38" s="26">
        <v>1797945245.1800001</v>
      </c>
      <c r="R38" s="26">
        <v>19567486.75</v>
      </c>
      <c r="S38" s="135"/>
      <c r="T38" s="25">
        <f>+SUM(D38:R38)</f>
        <v>23002128483.924004</v>
      </c>
      <c r="U38" s="26">
        <v>7032149.4500000002</v>
      </c>
      <c r="V38" s="132"/>
      <c r="W38" s="25">
        <f t="shared" si="1"/>
        <v>7032149.4500000002</v>
      </c>
      <c r="X38" s="26">
        <v>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</row>
    <row r="39" spans="1:735" ht="23.25" x14ac:dyDescent="0.25">
      <c r="A39" s="134"/>
      <c r="B39" s="7" t="s">
        <v>28</v>
      </c>
      <c r="C39" s="25">
        <f t="shared" si="0"/>
        <v>10036282781.916323</v>
      </c>
      <c r="D39" s="26">
        <v>23213060.620000001</v>
      </c>
      <c r="E39" s="26">
        <v>1208976780.6700001</v>
      </c>
      <c r="F39" s="26">
        <v>1440665431.1638999</v>
      </c>
      <c r="G39" s="26">
        <v>0</v>
      </c>
      <c r="H39" s="26">
        <v>3850089875.0700002</v>
      </c>
      <c r="I39" s="26">
        <v>504800055.99770302</v>
      </c>
      <c r="J39" s="26">
        <v>597541746.27999997</v>
      </c>
      <c r="K39" s="26">
        <v>61794262.342395797</v>
      </c>
      <c r="L39" s="26">
        <v>4182517.59</v>
      </c>
      <c r="M39" s="26">
        <v>53702403.25</v>
      </c>
      <c r="N39" s="26">
        <v>43208</v>
      </c>
      <c r="O39" s="26">
        <v>156121271.38232401</v>
      </c>
      <c r="P39" s="26">
        <v>27507029.240000099</v>
      </c>
      <c r="Q39" s="26">
        <v>1743351675.6099999</v>
      </c>
      <c r="R39" s="26">
        <v>24274.29</v>
      </c>
      <c r="S39" s="135"/>
      <c r="T39" s="25">
        <f>+SUM(D39:R39)</f>
        <v>9672013591.5063229</v>
      </c>
      <c r="U39" s="26">
        <v>0</v>
      </c>
      <c r="V39" s="132"/>
      <c r="W39" s="25">
        <f t="shared" si="1"/>
        <v>0</v>
      </c>
      <c r="X39" s="26">
        <v>364269190.40999997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</row>
    <row r="40" spans="1:735" ht="23.25" x14ac:dyDescent="0.25">
      <c r="A40" s="134"/>
      <c r="B40" s="7" t="s">
        <v>29</v>
      </c>
      <c r="C40" s="25">
        <f t="shared" si="0"/>
        <v>106186680548.14246</v>
      </c>
      <c r="D40" s="26">
        <v>2184018665.7111101</v>
      </c>
      <c r="E40" s="26">
        <v>10366923637.6598</v>
      </c>
      <c r="F40" s="26">
        <v>10705666673.92</v>
      </c>
      <c r="G40" s="26">
        <v>3420101260.5492401</v>
      </c>
      <c r="H40" s="26">
        <v>15371917405.1696</v>
      </c>
      <c r="I40" s="26">
        <v>10026179695.450001</v>
      </c>
      <c r="J40" s="26">
        <v>5196425957.6099997</v>
      </c>
      <c r="K40" s="26">
        <v>4192777076.00001</v>
      </c>
      <c r="L40" s="26">
        <v>738084444</v>
      </c>
      <c r="M40" s="26">
        <v>4399630771.4700003</v>
      </c>
      <c r="N40" s="26">
        <v>160624377.93000001</v>
      </c>
      <c r="O40" s="26">
        <v>13637784371.732901</v>
      </c>
      <c r="P40" s="26">
        <v>17641913878.603199</v>
      </c>
      <c r="Q40" s="26">
        <v>7630556231.0851297</v>
      </c>
      <c r="R40" s="26">
        <v>514076101.25148201</v>
      </c>
      <c r="S40" s="135"/>
      <c r="T40" s="25">
        <f>+SUM(D40:R40)</f>
        <v>106186680548.14246</v>
      </c>
      <c r="U40" s="27"/>
      <c r="V40" s="132"/>
      <c r="W40" s="25">
        <f t="shared" si="1"/>
        <v>0</v>
      </c>
      <c r="X40" s="26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</row>
    <row r="41" spans="1:735" ht="23.25" x14ac:dyDescent="0.25">
      <c r="A41" s="134"/>
      <c r="B41" s="7" t="s">
        <v>30</v>
      </c>
      <c r="C41" s="25">
        <f t="shared" si="0"/>
        <v>11406051813.873201</v>
      </c>
      <c r="D41" s="26">
        <v>180665384.87</v>
      </c>
      <c r="E41" s="26">
        <v>1035029273.5738</v>
      </c>
      <c r="F41" s="26">
        <v>580323255.51743102</v>
      </c>
      <c r="G41" s="26">
        <v>1025000000</v>
      </c>
      <c r="H41" s="26">
        <v>1272959401.3896799</v>
      </c>
      <c r="I41" s="26">
        <v>132638075.69</v>
      </c>
      <c r="J41" s="26">
        <v>2746519733.51683</v>
      </c>
      <c r="K41" s="26">
        <v>1250267648.54264</v>
      </c>
      <c r="L41" s="26">
        <v>17648547</v>
      </c>
      <c r="M41" s="26">
        <v>306511307.31999999</v>
      </c>
      <c r="N41" s="26">
        <v>212619139.38</v>
      </c>
      <c r="O41" s="26">
        <v>1016155088.56705</v>
      </c>
      <c r="P41" s="26">
        <v>1198255342.9693501</v>
      </c>
      <c r="Q41" s="26">
        <v>395784931.44641799</v>
      </c>
      <c r="R41" s="26">
        <v>35674684.090000004</v>
      </c>
      <c r="S41" s="135"/>
      <c r="T41" s="25">
        <f>+SUM(D41:R41)</f>
        <v>11406051813.873201</v>
      </c>
      <c r="U41" s="26"/>
      <c r="V41" s="132"/>
      <c r="W41" s="25">
        <f t="shared" si="1"/>
        <v>0</v>
      </c>
      <c r="X41" s="26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</row>
    <row r="42" spans="1:735" ht="23.25" x14ac:dyDescent="0.25">
      <c r="A42" s="134"/>
      <c r="B42" s="7" t="s">
        <v>31</v>
      </c>
      <c r="C42" s="25">
        <f t="shared" si="0"/>
        <v>11590505863.78393</v>
      </c>
      <c r="D42" s="26">
        <v>82395907.189999998</v>
      </c>
      <c r="E42" s="26">
        <v>815264659.73646104</v>
      </c>
      <c r="F42" s="26">
        <v>581840022</v>
      </c>
      <c r="G42" s="26">
        <v>229258426.84227201</v>
      </c>
      <c r="H42" s="26">
        <v>304715692.26999998</v>
      </c>
      <c r="I42" s="26">
        <v>2761268757.6199999</v>
      </c>
      <c r="J42" s="26">
        <v>2632784316.8499999</v>
      </c>
      <c r="K42" s="26">
        <v>487034526.94409001</v>
      </c>
      <c r="L42" s="26">
        <v>0</v>
      </c>
      <c r="M42" s="26">
        <v>232161563.61000001</v>
      </c>
      <c r="N42" s="26">
        <v>14342985</v>
      </c>
      <c r="O42" s="26">
        <v>631166180.56665599</v>
      </c>
      <c r="P42" s="26">
        <v>2477231872.8099999</v>
      </c>
      <c r="Q42" s="26">
        <v>291367899.80445099</v>
      </c>
      <c r="R42" s="26">
        <v>49673052.539999999</v>
      </c>
      <c r="S42" s="135"/>
      <c r="T42" s="25">
        <f>+SUM(D42:R42)</f>
        <v>11590505863.78393</v>
      </c>
      <c r="U42" s="26"/>
      <c r="V42" s="132"/>
      <c r="W42" s="25">
        <f t="shared" si="1"/>
        <v>0</v>
      </c>
      <c r="X42" s="26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</row>
    <row r="43" spans="1:735" x14ac:dyDescent="0.25">
      <c r="A43" s="134"/>
      <c r="B43" s="7" t="s">
        <v>32</v>
      </c>
      <c r="C43" s="25">
        <f t="shared" si="0"/>
        <v>13768284010.416285</v>
      </c>
      <c r="D43" s="26">
        <v>112232483.066111</v>
      </c>
      <c r="E43" s="26">
        <v>1534725957.22</v>
      </c>
      <c r="F43" s="26">
        <v>1358957925.27472</v>
      </c>
      <c r="G43" s="26">
        <v>243594801.198735</v>
      </c>
      <c r="H43" s="26">
        <v>2330285248.64252</v>
      </c>
      <c r="I43" s="26">
        <v>1769836934.4300001</v>
      </c>
      <c r="J43" s="26">
        <v>505965447.34713298</v>
      </c>
      <c r="K43" s="26">
        <v>614038723.13942695</v>
      </c>
      <c r="L43" s="26">
        <v>140134912.00999999</v>
      </c>
      <c r="M43" s="26">
        <v>280202253.64999998</v>
      </c>
      <c r="N43" s="26">
        <v>147556317.13999999</v>
      </c>
      <c r="O43" s="26">
        <v>2262220486.4471698</v>
      </c>
      <c r="P43" s="26">
        <v>1778555572.24912</v>
      </c>
      <c r="Q43" s="26">
        <v>682594984.78134894</v>
      </c>
      <c r="R43" s="26">
        <v>7381963.8200000003</v>
      </c>
      <c r="S43" s="135"/>
      <c r="T43" s="25">
        <f>+SUM(D43:R43)</f>
        <v>13768284010.416285</v>
      </c>
      <c r="U43" s="26"/>
      <c r="V43" s="132"/>
      <c r="W43" s="25">
        <f t="shared" si="1"/>
        <v>0</v>
      </c>
      <c r="X43" s="26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</row>
    <row r="44" spans="1:735" x14ac:dyDescent="0.25">
      <c r="A44" s="134"/>
      <c r="B44" s="7" t="s">
        <v>33</v>
      </c>
      <c r="C44" s="25">
        <f t="shared" si="0"/>
        <v>12118188112.283108</v>
      </c>
      <c r="D44" s="26">
        <v>165442209.312071</v>
      </c>
      <c r="E44" s="26">
        <v>641252775.83399999</v>
      </c>
      <c r="F44" s="26">
        <v>733522279.30999994</v>
      </c>
      <c r="G44" s="26">
        <v>197348839</v>
      </c>
      <c r="H44" s="26">
        <v>422217096.14999998</v>
      </c>
      <c r="I44" s="26">
        <v>3326225156</v>
      </c>
      <c r="J44" s="26">
        <v>1388026612.27</v>
      </c>
      <c r="K44" s="26">
        <v>1823919007.8499999</v>
      </c>
      <c r="L44" s="26">
        <v>586655260</v>
      </c>
      <c r="M44" s="26">
        <v>391780450.19999999</v>
      </c>
      <c r="N44" s="26">
        <v>269702554.27999997</v>
      </c>
      <c r="O44" s="26">
        <v>734675742.577034</v>
      </c>
      <c r="P44" s="26">
        <v>1256290011.0599999</v>
      </c>
      <c r="Q44" s="26">
        <v>181130118.44000101</v>
      </c>
      <c r="R44" s="26">
        <v>0</v>
      </c>
      <c r="S44" s="135"/>
      <c r="T44" s="25">
        <f>+SUM(D44:R44)</f>
        <v>12118188112.283108</v>
      </c>
      <c r="U44" s="26"/>
      <c r="V44" s="132"/>
      <c r="W44" s="25">
        <f t="shared" si="1"/>
        <v>0</v>
      </c>
      <c r="X44" s="26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</row>
    <row r="45" spans="1:735" x14ac:dyDescent="0.25">
      <c r="A45" s="134"/>
      <c r="B45" s="7" t="s">
        <v>34</v>
      </c>
      <c r="C45" s="25">
        <f t="shared" si="0"/>
        <v>78087476070.096527</v>
      </c>
      <c r="D45" s="26">
        <v>540735984.438182</v>
      </c>
      <c r="E45" s="26">
        <v>4026272666.3642602</v>
      </c>
      <c r="F45" s="26">
        <v>3254643482.10215</v>
      </c>
      <c r="G45" s="26">
        <v>1695202067.0410099</v>
      </c>
      <c r="H45" s="26">
        <v>4330177438.4521904</v>
      </c>
      <c r="I45" s="26">
        <v>7989968923.7399998</v>
      </c>
      <c r="J45" s="26">
        <v>7273296109.9839602</v>
      </c>
      <c r="K45" s="26">
        <v>4175259906.47616</v>
      </c>
      <c r="L45" s="26">
        <v>744438719.00999999</v>
      </c>
      <c r="M45" s="26">
        <v>1210655574.78</v>
      </c>
      <c r="N45" s="26">
        <v>644220995.79999995</v>
      </c>
      <c r="O45" s="26">
        <v>4644217498.1579103</v>
      </c>
      <c r="P45" s="26">
        <v>6710332799.0884705</v>
      </c>
      <c r="Q45" s="26">
        <v>1550877934.4722199</v>
      </c>
      <c r="R45" s="26">
        <v>92729700.450000003</v>
      </c>
      <c r="S45" s="135"/>
      <c r="T45" s="25">
        <f>+SUM(D45:R45)</f>
        <v>48883029800.356522</v>
      </c>
      <c r="U45" s="26">
        <v>2970486586.79</v>
      </c>
      <c r="V45" s="132"/>
      <c r="W45" s="25">
        <f t="shared" si="1"/>
        <v>2970486586.79</v>
      </c>
      <c r="X45" s="26">
        <v>26233959682.950001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</row>
    <row r="46" spans="1:735" ht="23.25" x14ac:dyDescent="0.25">
      <c r="A46" s="134"/>
      <c r="B46" s="7" t="s">
        <v>35</v>
      </c>
      <c r="C46" s="25">
        <f t="shared" si="0"/>
        <v>230032414490.98187</v>
      </c>
      <c r="D46" s="26">
        <v>3684994489.26929</v>
      </c>
      <c r="E46" s="26">
        <v>19547052089.813999</v>
      </c>
      <c r="F46" s="26">
        <v>17472393297.235298</v>
      </c>
      <c r="G46" s="26">
        <v>5245858479.0002499</v>
      </c>
      <c r="H46" s="26">
        <v>26240374606.615299</v>
      </c>
      <c r="I46" s="26">
        <v>19930393886.707699</v>
      </c>
      <c r="J46" s="26">
        <v>15527954361.92</v>
      </c>
      <c r="K46" s="26">
        <v>8880886163.6585598</v>
      </c>
      <c r="L46" s="26">
        <v>1520597652.9200001</v>
      </c>
      <c r="M46" s="26">
        <v>8966175794.1599998</v>
      </c>
      <c r="N46" s="26">
        <v>815620695.15999997</v>
      </c>
      <c r="O46" s="26">
        <v>21235706464.613098</v>
      </c>
      <c r="P46" s="26">
        <v>33560256896.411701</v>
      </c>
      <c r="Q46" s="26">
        <v>13182896850.2773</v>
      </c>
      <c r="R46" s="26">
        <v>633405571.04933405</v>
      </c>
      <c r="S46" s="135"/>
      <c r="T46" s="25">
        <f>+SUM(D46:R46)</f>
        <v>196444567298.81186</v>
      </c>
      <c r="U46" s="26">
        <v>3045041819.9699998</v>
      </c>
      <c r="V46" s="132"/>
      <c r="W46" s="25">
        <f t="shared" si="1"/>
        <v>3045041819.9699998</v>
      </c>
      <c r="X46" s="26">
        <v>30542805372.200001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</row>
    <row r="47" spans="1:735" x14ac:dyDescent="0.25">
      <c r="A47" s="134"/>
      <c r="B47" s="7" t="s">
        <v>36</v>
      </c>
      <c r="C47" s="25">
        <f t="shared" si="0"/>
        <v>201386707387.72287</v>
      </c>
      <c r="D47" s="26">
        <v>7708800418.0723896</v>
      </c>
      <c r="E47" s="26">
        <v>16596031882.719601</v>
      </c>
      <c r="F47" s="26">
        <v>11412090549.0347</v>
      </c>
      <c r="G47" s="26">
        <v>6777910074.8299999</v>
      </c>
      <c r="H47" s="26">
        <v>10434117853.773199</v>
      </c>
      <c r="I47" s="26">
        <v>14137144967.379999</v>
      </c>
      <c r="J47" s="26">
        <v>13420857570.02</v>
      </c>
      <c r="K47" s="26">
        <v>10299675273.809999</v>
      </c>
      <c r="L47" s="26">
        <v>6162207037.1800003</v>
      </c>
      <c r="M47" s="26">
        <v>8305187540.1499996</v>
      </c>
      <c r="N47" s="26">
        <v>5974859807.5900002</v>
      </c>
      <c r="O47" s="26">
        <v>11045154639.882999</v>
      </c>
      <c r="P47" s="26">
        <v>27630795994.413799</v>
      </c>
      <c r="Q47" s="26">
        <v>7768060168.8699999</v>
      </c>
      <c r="R47" s="26">
        <v>5178158840.0362301</v>
      </c>
      <c r="S47" s="135"/>
      <c r="T47" s="25">
        <f>+SUM(D47:R47)</f>
        <v>162851052617.76288</v>
      </c>
      <c r="U47" s="26">
        <v>7032411956.0199995</v>
      </c>
      <c r="V47" s="132"/>
      <c r="W47" s="25">
        <f t="shared" si="1"/>
        <v>7032411956.0199995</v>
      </c>
      <c r="X47" s="26">
        <v>31503242813.939999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</row>
    <row r="48" spans="1:735" ht="43.5" x14ac:dyDescent="0.25">
      <c r="A48" s="134"/>
      <c r="B48" s="18" t="s">
        <v>37</v>
      </c>
      <c r="C48" s="33">
        <f t="shared" si="0"/>
        <v>431419121878.7049</v>
      </c>
      <c r="D48" s="28">
        <v>11393794907.3417</v>
      </c>
      <c r="E48" s="28">
        <v>36143083972.533699</v>
      </c>
      <c r="F48" s="28">
        <v>28884483846.27</v>
      </c>
      <c r="G48" s="28">
        <v>12023768553.8302</v>
      </c>
      <c r="H48" s="28">
        <v>36674492460.388496</v>
      </c>
      <c r="I48" s="28">
        <v>34067538854.0877</v>
      </c>
      <c r="J48" s="28">
        <v>28948811931.939999</v>
      </c>
      <c r="K48" s="28">
        <v>19180561437.468601</v>
      </c>
      <c r="L48" s="28">
        <v>7682804690.1000004</v>
      </c>
      <c r="M48" s="28">
        <v>17271363334.310001</v>
      </c>
      <c r="N48" s="28">
        <v>6790480502.75</v>
      </c>
      <c r="O48" s="28">
        <v>32280861104.496101</v>
      </c>
      <c r="P48" s="28">
        <v>61191052890.8255</v>
      </c>
      <c r="Q48" s="28">
        <v>20950957019.147301</v>
      </c>
      <c r="R48" s="28">
        <v>5811564411.0855598</v>
      </c>
      <c r="S48" s="135"/>
      <c r="T48" s="28">
        <f>+SUM(D48:R48)</f>
        <v>359295619916.57489</v>
      </c>
      <c r="U48" s="28">
        <v>10077453775.99</v>
      </c>
      <c r="V48" s="133"/>
      <c r="W48" s="28">
        <f t="shared" si="1"/>
        <v>10077453775.99</v>
      </c>
      <c r="X48" s="28">
        <v>62046048186.140007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</row>
    <row r="49" spans="1:735" x14ac:dyDescent="0.25">
      <c r="A49" s="134" t="s">
        <v>41</v>
      </c>
      <c r="B49" s="7" t="s">
        <v>27</v>
      </c>
      <c r="C49" s="25">
        <f t="shared" si="0"/>
        <v>29315272774</v>
      </c>
      <c r="D49" s="26">
        <v>215894831.13</v>
      </c>
      <c r="E49" s="26">
        <v>3405214654.8299999</v>
      </c>
      <c r="F49" s="26">
        <v>647605292.67999995</v>
      </c>
      <c r="G49" s="26">
        <v>0</v>
      </c>
      <c r="H49" s="26">
        <v>3058371935.4000001</v>
      </c>
      <c r="I49" s="26">
        <v>880042931.96000004</v>
      </c>
      <c r="J49" s="26">
        <v>1930475155.24</v>
      </c>
      <c r="K49" s="26">
        <v>334525498.26999998</v>
      </c>
      <c r="L49" s="26">
        <v>0</v>
      </c>
      <c r="M49" s="26">
        <v>4463975757.1499996</v>
      </c>
      <c r="N49" s="26">
        <v>0</v>
      </c>
      <c r="O49" s="26">
        <v>3829414149.6100001</v>
      </c>
      <c r="P49" s="26">
        <v>9716176956.2199993</v>
      </c>
      <c r="Q49" s="26">
        <v>697371482.97000003</v>
      </c>
      <c r="R49" s="26">
        <v>130967648.98999999</v>
      </c>
      <c r="S49" s="135"/>
      <c r="T49" s="25">
        <f>+SUM(D49:R49)</f>
        <v>29310036294.450001</v>
      </c>
      <c r="U49" s="26">
        <v>5236479.55</v>
      </c>
      <c r="V49" s="26">
        <v>0</v>
      </c>
      <c r="W49" s="25">
        <f t="shared" si="1"/>
        <v>5236479.55</v>
      </c>
      <c r="X49" s="26">
        <v>0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</row>
    <row r="50" spans="1:735" ht="23.25" x14ac:dyDescent="0.25">
      <c r="A50" s="134"/>
      <c r="B50" s="7" t="s">
        <v>28</v>
      </c>
      <c r="C50" s="25">
        <f t="shared" si="0"/>
        <v>16113607013.325212</v>
      </c>
      <c r="D50" s="26">
        <v>82918406.6352126</v>
      </c>
      <c r="E50" s="26">
        <v>566983638.42999995</v>
      </c>
      <c r="F50" s="26">
        <v>665691435.71000004</v>
      </c>
      <c r="G50" s="26">
        <v>0</v>
      </c>
      <c r="H50" s="26">
        <v>8536787114.8400002</v>
      </c>
      <c r="I50" s="26">
        <v>509596896.16000003</v>
      </c>
      <c r="J50" s="26">
        <v>468731895.69</v>
      </c>
      <c r="K50" s="26">
        <v>110733017.7</v>
      </c>
      <c r="L50" s="26">
        <v>2159340.5499999998</v>
      </c>
      <c r="M50" s="26">
        <v>187035592.03999999</v>
      </c>
      <c r="N50" s="26">
        <v>825140</v>
      </c>
      <c r="O50" s="26">
        <v>243766582.24000001</v>
      </c>
      <c r="P50" s="26">
        <v>64524797.740000002</v>
      </c>
      <c r="Q50" s="26">
        <v>4092154315.8699999</v>
      </c>
      <c r="R50" s="26">
        <v>339333828.86000001</v>
      </c>
      <c r="S50" s="135"/>
      <c r="T50" s="25">
        <f>+SUM(D50:R50)</f>
        <v>15871242002.465214</v>
      </c>
      <c r="U50" s="26">
        <v>1529904.94</v>
      </c>
      <c r="V50" s="26">
        <v>423765.54</v>
      </c>
      <c r="W50" s="25">
        <f t="shared" si="1"/>
        <v>1953670.48</v>
      </c>
      <c r="X50" s="26">
        <v>240411340.38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</row>
    <row r="51" spans="1:735" ht="23.25" x14ac:dyDescent="0.25">
      <c r="A51" s="134"/>
      <c r="B51" s="7" t="s">
        <v>29</v>
      </c>
      <c r="C51" s="25">
        <f t="shared" si="0"/>
        <v>149389400684.33398</v>
      </c>
      <c r="D51" s="26">
        <v>2900895291.39327</v>
      </c>
      <c r="E51" s="26">
        <v>14455875024.655899</v>
      </c>
      <c r="F51" s="26">
        <v>13755916905.573999</v>
      </c>
      <c r="G51" s="26">
        <v>6312705236.5320501</v>
      </c>
      <c r="H51" s="26">
        <v>20891366619.092899</v>
      </c>
      <c r="I51" s="26">
        <v>14395608604.17</v>
      </c>
      <c r="J51" s="26">
        <v>8521455563.4200001</v>
      </c>
      <c r="K51" s="26">
        <v>4714396018.9700003</v>
      </c>
      <c r="L51" s="26">
        <v>752582115.02999997</v>
      </c>
      <c r="M51" s="26">
        <v>8034931366.0100002</v>
      </c>
      <c r="N51" s="26">
        <v>157582740.65000001</v>
      </c>
      <c r="O51" s="26">
        <v>15887179145.316799</v>
      </c>
      <c r="P51" s="26">
        <v>22903120130.501301</v>
      </c>
      <c r="Q51" s="26">
        <v>12678365895.4669</v>
      </c>
      <c r="R51" s="26">
        <v>3027420027.5508699</v>
      </c>
      <c r="S51" s="135"/>
      <c r="T51" s="25">
        <f>+SUM(D51:R51)</f>
        <v>149389400684.33398</v>
      </c>
      <c r="U51" s="27"/>
      <c r="V51" s="26"/>
      <c r="W51" s="25">
        <f t="shared" si="1"/>
        <v>0</v>
      </c>
      <c r="X51" s="26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</row>
    <row r="52" spans="1:735" ht="23.25" x14ac:dyDescent="0.25">
      <c r="A52" s="134"/>
      <c r="B52" s="7" t="s">
        <v>30</v>
      </c>
      <c r="C52" s="25">
        <f t="shared" si="0"/>
        <v>12858764926.800863</v>
      </c>
      <c r="D52" s="26">
        <v>76651914.955597997</v>
      </c>
      <c r="E52" s="26">
        <v>1169123684.26665</v>
      </c>
      <c r="F52" s="26">
        <v>1791410121.1122701</v>
      </c>
      <c r="G52" s="26">
        <v>990946834.04326904</v>
      </c>
      <c r="H52" s="26">
        <v>1265690711.6654301</v>
      </c>
      <c r="I52" s="26">
        <v>77404310.459999993</v>
      </c>
      <c r="J52" s="26">
        <v>1616753129.45</v>
      </c>
      <c r="K52" s="26">
        <v>1314904209.98</v>
      </c>
      <c r="L52" s="26">
        <v>16715372</v>
      </c>
      <c r="M52" s="26">
        <v>339247686.97000003</v>
      </c>
      <c r="N52" s="26">
        <v>214385691.80000001</v>
      </c>
      <c r="O52" s="26">
        <v>1636124802.0671</v>
      </c>
      <c r="P52" s="26">
        <v>1669300081.2189701</v>
      </c>
      <c r="Q52" s="26">
        <v>668895789.06157696</v>
      </c>
      <c r="R52" s="26">
        <v>11210587.75</v>
      </c>
      <c r="S52" s="135"/>
      <c r="T52" s="25">
        <f>+SUM(D52:R52)</f>
        <v>12858764926.800863</v>
      </c>
      <c r="U52" s="26"/>
      <c r="V52" s="26"/>
      <c r="W52" s="25">
        <f t="shared" si="1"/>
        <v>0</v>
      </c>
      <c r="X52" s="26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</row>
    <row r="53" spans="1:735" ht="23.25" x14ac:dyDescent="0.25">
      <c r="A53" s="134"/>
      <c r="B53" s="7" t="s">
        <v>31</v>
      </c>
      <c r="C53" s="25">
        <f t="shared" si="0"/>
        <v>16863571358.270941</v>
      </c>
      <c r="D53" s="26">
        <v>112157706.483</v>
      </c>
      <c r="E53" s="26">
        <v>449106088.56075001</v>
      </c>
      <c r="F53" s="26">
        <v>515688586.08999997</v>
      </c>
      <c r="G53" s="26">
        <v>114845753.29000001</v>
      </c>
      <c r="H53" s="26">
        <v>252996485.13999999</v>
      </c>
      <c r="I53" s="26">
        <v>3707067308.02</v>
      </c>
      <c r="J53" s="26">
        <v>1471295159.8499999</v>
      </c>
      <c r="K53" s="26">
        <v>304139093.88999999</v>
      </c>
      <c r="L53" s="26">
        <v>0</v>
      </c>
      <c r="M53" s="26">
        <v>513958157.30000001</v>
      </c>
      <c r="N53" s="26">
        <v>16918085</v>
      </c>
      <c r="O53" s="26">
        <v>7612831430.6771898</v>
      </c>
      <c r="P53" s="26">
        <v>1621560113.48</v>
      </c>
      <c r="Q53" s="26">
        <v>131971860.59999999</v>
      </c>
      <c r="R53" s="26">
        <v>39035529.890000001</v>
      </c>
      <c r="S53" s="135"/>
      <c r="T53" s="25">
        <f>+SUM(D53:R53)</f>
        <v>16863571358.270941</v>
      </c>
      <c r="U53" s="26"/>
      <c r="V53" s="26"/>
      <c r="W53" s="25">
        <f t="shared" si="1"/>
        <v>0</v>
      </c>
      <c r="X53" s="26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</row>
    <row r="54" spans="1:735" x14ac:dyDescent="0.25">
      <c r="A54" s="134"/>
      <c r="B54" s="7" t="s">
        <v>32</v>
      </c>
      <c r="C54" s="25">
        <f t="shared" si="0"/>
        <v>19891700725.139996</v>
      </c>
      <c r="D54" s="26">
        <v>728627717.21166205</v>
      </c>
      <c r="E54" s="26">
        <v>1622916173.1300001</v>
      </c>
      <c r="F54" s="26">
        <v>2579669726.68644</v>
      </c>
      <c r="G54" s="26">
        <v>628074493.19553494</v>
      </c>
      <c r="H54" s="26">
        <v>2128026731.54882</v>
      </c>
      <c r="I54" s="26">
        <v>2565597654.5500002</v>
      </c>
      <c r="J54" s="26">
        <v>946739776.80999994</v>
      </c>
      <c r="K54" s="26">
        <v>910176987.46000004</v>
      </c>
      <c r="L54" s="26">
        <v>67635477.849409893</v>
      </c>
      <c r="M54" s="26">
        <v>587991928.40999997</v>
      </c>
      <c r="N54" s="26">
        <v>160680192.62</v>
      </c>
      <c r="O54" s="26">
        <v>2996438898.4779701</v>
      </c>
      <c r="P54" s="26">
        <v>2214928861.1700001</v>
      </c>
      <c r="Q54" s="26">
        <v>1101615579.95016</v>
      </c>
      <c r="R54" s="26">
        <v>652580526.07000005</v>
      </c>
      <c r="S54" s="135"/>
      <c r="T54" s="25">
        <f>+SUM(D54:R54)</f>
        <v>19891700725.139996</v>
      </c>
      <c r="U54" s="26"/>
      <c r="V54" s="26"/>
      <c r="W54" s="25">
        <f t="shared" si="1"/>
        <v>0</v>
      </c>
      <c r="X54" s="26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</row>
    <row r="55" spans="1:735" x14ac:dyDescent="0.25">
      <c r="A55" s="134"/>
      <c r="B55" s="7" t="s">
        <v>33</v>
      </c>
      <c r="C55" s="25">
        <f t="shared" si="0"/>
        <v>9346654541.2860699</v>
      </c>
      <c r="D55" s="26">
        <v>165442209.312071</v>
      </c>
      <c r="E55" s="26">
        <v>641252775.83399999</v>
      </c>
      <c r="F55" s="26">
        <v>733522279.30999994</v>
      </c>
      <c r="G55" s="26">
        <v>197348839</v>
      </c>
      <c r="H55" s="26">
        <v>422217096.14999998</v>
      </c>
      <c r="I55" s="26">
        <v>554691585</v>
      </c>
      <c r="J55" s="26">
        <v>1388026612.27</v>
      </c>
      <c r="K55" s="26">
        <v>1823919007.8499999</v>
      </c>
      <c r="L55" s="26">
        <v>586655260</v>
      </c>
      <c r="M55" s="26">
        <v>391780450.19999999</v>
      </c>
      <c r="N55" s="26">
        <v>269702554.27999997</v>
      </c>
      <c r="O55" s="26">
        <v>734675742.58000004</v>
      </c>
      <c r="P55" s="26">
        <v>1256290011.0599999</v>
      </c>
      <c r="Q55" s="26">
        <v>181130118.44</v>
      </c>
      <c r="R55" s="26">
        <v>0</v>
      </c>
      <c r="S55" s="135"/>
      <c r="T55" s="25">
        <f>+SUM(D55:R55)</f>
        <v>9346654541.2860699</v>
      </c>
      <c r="U55" s="26"/>
      <c r="V55" s="26"/>
      <c r="W55" s="25">
        <f t="shared" si="1"/>
        <v>0</v>
      </c>
      <c r="X55" s="2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</row>
    <row r="56" spans="1:735" x14ac:dyDescent="0.25">
      <c r="A56" s="134"/>
      <c r="B56" s="7" t="s">
        <v>34</v>
      </c>
      <c r="C56" s="25">
        <f t="shared" si="0"/>
        <v>94816872850.947906</v>
      </c>
      <c r="D56" s="26">
        <v>1082879547.9623301</v>
      </c>
      <c r="E56" s="26">
        <v>3882398721.7914</v>
      </c>
      <c r="F56" s="26">
        <v>5620290713.1987</v>
      </c>
      <c r="G56" s="26">
        <v>1931215919.5288</v>
      </c>
      <c r="H56" s="26">
        <v>4068931024.50425</v>
      </c>
      <c r="I56" s="26">
        <v>6904760858.0299997</v>
      </c>
      <c r="J56" s="26">
        <v>5422814678.3800001</v>
      </c>
      <c r="K56" s="26">
        <v>4353139299.1800003</v>
      </c>
      <c r="L56" s="26">
        <v>671006109.84941006</v>
      </c>
      <c r="M56" s="26">
        <v>1832978222.8800001</v>
      </c>
      <c r="N56" s="26">
        <v>661686523.70000005</v>
      </c>
      <c r="O56" s="26">
        <v>12980070873.802299</v>
      </c>
      <c r="P56" s="26">
        <v>6762079066.9289703</v>
      </c>
      <c r="Q56" s="26">
        <v>2083613348.0517399</v>
      </c>
      <c r="R56" s="26">
        <v>702826643.71000004</v>
      </c>
      <c r="S56" s="135"/>
      <c r="T56" s="25">
        <f>+SUM(D56:R56)</f>
        <v>58960691551.497902</v>
      </c>
      <c r="U56" s="26">
        <v>3519189731.0999999</v>
      </c>
      <c r="V56" s="26">
        <v>0</v>
      </c>
      <c r="W56" s="25">
        <f t="shared" si="1"/>
        <v>3519189731.0999999</v>
      </c>
      <c r="X56" s="26">
        <v>32336991568.350002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</row>
    <row r="57" spans="1:735" ht="23.25" x14ac:dyDescent="0.25">
      <c r="A57" s="134"/>
      <c r="B57" s="7" t="s">
        <v>35</v>
      </c>
      <c r="C57" s="25">
        <f t="shared" si="0"/>
        <v>305033274359.18726</v>
      </c>
      <c r="D57" s="26">
        <v>4583780764.6608105</v>
      </c>
      <c r="E57" s="26">
        <v>23733034007.119999</v>
      </c>
      <c r="F57" s="26">
        <v>21685884604.7957</v>
      </c>
      <c r="G57" s="26">
        <v>8568316191.49086</v>
      </c>
      <c r="H57" s="26">
        <v>36866852704.997704</v>
      </c>
      <c r="I57" s="26">
        <v>23583943529.34</v>
      </c>
      <c r="J57" s="26">
        <v>17026377675.93</v>
      </c>
      <c r="K57" s="26">
        <v>9974556815.3099995</v>
      </c>
      <c r="L57" s="26">
        <v>1476798469.45941</v>
      </c>
      <c r="M57" s="26">
        <v>14802882689.1</v>
      </c>
      <c r="N57" s="26">
        <v>828657016.25999999</v>
      </c>
      <c r="O57" s="26">
        <v>34207903738.569</v>
      </c>
      <c r="P57" s="26">
        <v>41036849009.410301</v>
      </c>
      <c r="Q57" s="26">
        <v>20462348231.202599</v>
      </c>
      <c r="R57" s="26">
        <v>4221231657.45087</v>
      </c>
      <c r="S57" s="135"/>
      <c r="T57" s="25">
        <f>+SUM(D57:R57)</f>
        <v>263059417105.09726</v>
      </c>
      <c r="U57" s="26">
        <v>3700376569.0799999</v>
      </c>
      <c r="V57" s="26">
        <v>423765.54</v>
      </c>
      <c r="W57" s="25">
        <f t="shared" si="1"/>
        <v>3700800334.6199999</v>
      </c>
      <c r="X57" s="26">
        <v>38273056919.470001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</row>
    <row r="58" spans="1:735" x14ac:dyDescent="0.25">
      <c r="A58" s="134"/>
      <c r="B58" s="7" t="s">
        <v>36</v>
      </c>
      <c r="C58" s="25">
        <f t="shared" si="0"/>
        <v>213320066939.37357</v>
      </c>
      <c r="D58" s="26">
        <v>6178436748.1937599</v>
      </c>
      <c r="E58" s="26">
        <v>16293700025.92</v>
      </c>
      <c r="F58" s="26">
        <v>7857180783.9471598</v>
      </c>
      <c r="G58" s="26">
        <v>7472158132.8369999</v>
      </c>
      <c r="H58" s="26">
        <v>12181637373.8888</v>
      </c>
      <c r="I58" s="26">
        <v>12201707996.6675</v>
      </c>
      <c r="J58" s="26">
        <v>17028509380.25</v>
      </c>
      <c r="K58" s="26">
        <v>11315319891.221001</v>
      </c>
      <c r="L58" s="26">
        <v>6129251243.6999998</v>
      </c>
      <c r="M58" s="26">
        <v>8796064345.7800007</v>
      </c>
      <c r="N58" s="26">
        <v>5960180924.8500004</v>
      </c>
      <c r="O58" s="26">
        <v>12142998148.051901</v>
      </c>
      <c r="P58" s="26">
        <v>31043517180.457298</v>
      </c>
      <c r="Q58" s="26">
        <v>9192322734.8999996</v>
      </c>
      <c r="R58" s="26">
        <v>6375471365.3891296</v>
      </c>
      <c r="S58" s="135"/>
      <c r="T58" s="25">
        <f>+SUM(D58:R58)</f>
        <v>170168456276.05356</v>
      </c>
      <c r="U58" s="26">
        <v>6480174939.8500004</v>
      </c>
      <c r="V58" s="26">
        <v>6401068534.25</v>
      </c>
      <c r="W58" s="25">
        <f t="shared" si="1"/>
        <v>12881243474.1</v>
      </c>
      <c r="X58" s="26">
        <v>30270367189.220001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</row>
    <row r="59" spans="1:735" ht="43.5" x14ac:dyDescent="0.25">
      <c r="A59" s="134"/>
      <c r="B59" s="18" t="s">
        <v>37</v>
      </c>
      <c r="C59" s="33">
        <f t="shared" si="0"/>
        <v>518353341298.56085</v>
      </c>
      <c r="D59" s="28">
        <v>10762217512.854601</v>
      </c>
      <c r="E59" s="28">
        <v>40026734033.040001</v>
      </c>
      <c r="F59" s="28">
        <v>29543065388.742802</v>
      </c>
      <c r="G59" s="28">
        <v>16040474324.3279</v>
      </c>
      <c r="H59" s="28">
        <v>49048490078.886497</v>
      </c>
      <c r="I59" s="28">
        <v>35785651526.0075</v>
      </c>
      <c r="J59" s="28">
        <v>34054887056.18</v>
      </c>
      <c r="K59" s="28">
        <v>21289876706.530998</v>
      </c>
      <c r="L59" s="28">
        <v>7606049713.1594105</v>
      </c>
      <c r="M59" s="28">
        <v>23598947034.880001</v>
      </c>
      <c r="N59" s="28">
        <v>6788837941.1099997</v>
      </c>
      <c r="O59" s="28">
        <v>46350901886.620903</v>
      </c>
      <c r="P59" s="28">
        <v>72080366189.867599</v>
      </c>
      <c r="Q59" s="28">
        <v>29654670966.1026</v>
      </c>
      <c r="R59" s="28">
        <v>10596703022.84</v>
      </c>
      <c r="S59" s="135"/>
      <c r="T59" s="28">
        <f>+SUM(D59:R59)</f>
        <v>433227873381.15088</v>
      </c>
      <c r="U59" s="28">
        <v>10180551508.93</v>
      </c>
      <c r="V59" s="28">
        <v>6401492299.79</v>
      </c>
      <c r="W59" s="28">
        <f t="shared" si="1"/>
        <v>16582043808.720001</v>
      </c>
      <c r="X59" s="28">
        <v>68543424108.690002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</row>
    <row r="63" spans="1:735" x14ac:dyDescent="0.25">
      <c r="B63" s="199"/>
      <c r="C63" s="198"/>
      <c r="D63" s="200"/>
    </row>
  </sheetData>
  <mergeCells count="11">
    <mergeCell ref="U3:W3"/>
    <mergeCell ref="R5:R26"/>
    <mergeCell ref="A49:A59"/>
    <mergeCell ref="S16:S59"/>
    <mergeCell ref="V5:V48"/>
    <mergeCell ref="A5:A15"/>
    <mergeCell ref="A16:A26"/>
    <mergeCell ref="A27:A37"/>
    <mergeCell ref="A38:A48"/>
    <mergeCell ref="C3:C4"/>
    <mergeCell ref="D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E0E8-6B2A-41A2-AE80-62DDF266CF63}">
  <dimension ref="B5:H32"/>
  <sheetViews>
    <sheetView workbookViewId="0">
      <selection activeCell="B6" sqref="B6:H32"/>
    </sheetView>
  </sheetViews>
  <sheetFormatPr defaultRowHeight="15" x14ac:dyDescent="0.25"/>
  <cols>
    <col min="2" max="2" width="24.28515625" bestFit="1" customWidth="1"/>
    <col min="3" max="3" width="22.85546875" bestFit="1" customWidth="1"/>
    <col min="4" max="4" width="11.28515625" bestFit="1" customWidth="1"/>
    <col min="5" max="5" width="10.140625" bestFit="1" customWidth="1"/>
    <col min="6" max="8" width="11.28515625" bestFit="1" customWidth="1"/>
  </cols>
  <sheetData>
    <row r="5" spans="2:8" ht="15.75" thickBot="1" x14ac:dyDescent="0.3"/>
    <row r="6" spans="2:8" ht="15.75" thickBot="1" x14ac:dyDescent="0.3">
      <c r="B6" s="147" t="s">
        <v>60</v>
      </c>
      <c r="C6" s="148"/>
      <c r="D6" s="148"/>
      <c r="E6" s="148"/>
      <c r="F6" s="148"/>
      <c r="G6" s="148"/>
      <c r="H6" s="149"/>
    </row>
    <row r="7" spans="2:8" ht="28.5" customHeight="1" thickBot="1" x14ac:dyDescent="0.3">
      <c r="B7" s="150" t="s">
        <v>61</v>
      </c>
      <c r="C7" s="151"/>
      <c r="D7" s="39" t="s">
        <v>23</v>
      </c>
      <c r="E7" s="39" t="s">
        <v>24</v>
      </c>
      <c r="F7" s="39" t="s">
        <v>25</v>
      </c>
      <c r="G7" s="39" t="s">
        <v>26</v>
      </c>
      <c r="H7" s="39" t="s">
        <v>41</v>
      </c>
    </row>
    <row r="8" spans="2:8" ht="15.75" thickBot="1" x14ac:dyDescent="0.3">
      <c r="B8" s="152" t="s">
        <v>62</v>
      </c>
      <c r="C8" s="40" t="s">
        <v>0</v>
      </c>
      <c r="D8" s="41">
        <v>3848.9</v>
      </c>
      <c r="E8" s="41">
        <v>2826</v>
      </c>
      <c r="F8" s="41">
        <v>2522.9</v>
      </c>
      <c r="G8" s="41">
        <v>4768.3999999999996</v>
      </c>
      <c r="H8" s="41">
        <v>3510.1</v>
      </c>
    </row>
    <row r="9" spans="2:8" ht="15.75" thickBot="1" x14ac:dyDescent="0.3">
      <c r="B9" s="153"/>
      <c r="C9" s="40" t="s">
        <v>1</v>
      </c>
      <c r="D9" s="41">
        <v>5827.8</v>
      </c>
      <c r="E9" s="41">
        <v>7768</v>
      </c>
      <c r="F9" s="41">
        <v>7392.7</v>
      </c>
      <c r="G9" s="41">
        <v>11078.6</v>
      </c>
      <c r="H9" s="41">
        <v>14263.71</v>
      </c>
    </row>
    <row r="10" spans="2:8" ht="15.75" thickBot="1" x14ac:dyDescent="0.3">
      <c r="B10" s="153"/>
      <c r="C10" s="40" t="s">
        <v>2</v>
      </c>
      <c r="D10" s="41">
        <v>21588.1</v>
      </c>
      <c r="E10" s="41">
        <v>9674.4</v>
      </c>
      <c r="F10" s="41">
        <v>13847.1</v>
      </c>
      <c r="G10" s="41">
        <v>14032.6</v>
      </c>
      <c r="H10" s="41">
        <v>13292.26</v>
      </c>
    </row>
    <row r="11" spans="2:8" ht="15.75" thickBot="1" x14ac:dyDescent="0.3">
      <c r="B11" s="153"/>
      <c r="C11" s="40" t="s">
        <v>3</v>
      </c>
      <c r="D11" s="41">
        <v>1035.2</v>
      </c>
      <c r="E11" s="41">
        <v>2670.7</v>
      </c>
      <c r="F11" s="41">
        <v>3235.2</v>
      </c>
      <c r="G11" s="41">
        <v>5668.4</v>
      </c>
      <c r="H11" s="41">
        <v>8807.74</v>
      </c>
    </row>
    <row r="12" spans="2:8" ht="15.75" thickBot="1" x14ac:dyDescent="0.3">
      <c r="B12" s="153"/>
      <c r="C12" s="40" t="s">
        <v>4</v>
      </c>
      <c r="D12" s="41">
        <v>7457.9</v>
      </c>
      <c r="E12" s="41">
        <v>8481</v>
      </c>
      <c r="F12" s="41">
        <v>10890.7</v>
      </c>
      <c r="G12" s="41">
        <v>15682.3</v>
      </c>
      <c r="H12" s="41">
        <v>22682.74</v>
      </c>
    </row>
    <row r="13" spans="2:8" ht="15.75" thickBot="1" x14ac:dyDescent="0.3">
      <c r="B13" s="153"/>
      <c r="C13" s="40" t="s">
        <v>5</v>
      </c>
      <c r="D13" s="41">
        <v>13770.8</v>
      </c>
      <c r="E13" s="41">
        <v>12247.7</v>
      </c>
      <c r="F13" s="41">
        <v>18977.5</v>
      </c>
      <c r="G13" s="41">
        <v>10084</v>
      </c>
      <c r="H13" s="41">
        <v>16606.580000000002</v>
      </c>
    </row>
    <row r="14" spans="2:8" ht="15.75" thickBot="1" x14ac:dyDescent="0.3">
      <c r="B14" s="153"/>
      <c r="C14" s="40" t="s">
        <v>6</v>
      </c>
      <c r="D14" s="41">
        <v>9915.9</v>
      </c>
      <c r="E14" s="41">
        <v>9164.6</v>
      </c>
      <c r="F14" s="41">
        <v>6942.1</v>
      </c>
      <c r="G14" s="41">
        <v>5276.6</v>
      </c>
      <c r="H14" s="41">
        <v>8210.02</v>
      </c>
    </row>
    <row r="15" spans="2:8" ht="15.75" thickBot="1" x14ac:dyDescent="0.3">
      <c r="B15" s="153"/>
      <c r="C15" s="40" t="s">
        <v>7</v>
      </c>
      <c r="D15" s="41">
        <v>4092.6</v>
      </c>
      <c r="E15" s="41">
        <v>4604.8999999999996</v>
      </c>
      <c r="F15" s="41">
        <v>4674</v>
      </c>
      <c r="G15" s="41">
        <v>5547.3</v>
      </c>
      <c r="H15" s="41">
        <v>8800.31</v>
      </c>
    </row>
    <row r="16" spans="2:8" ht="15.75" thickBot="1" x14ac:dyDescent="0.3">
      <c r="B16" s="153"/>
      <c r="C16" s="40" t="s">
        <v>8</v>
      </c>
      <c r="D16" s="42">
        <v>590.20000000000005</v>
      </c>
      <c r="E16" s="42">
        <v>650.6</v>
      </c>
      <c r="F16" s="42">
        <v>566.4</v>
      </c>
      <c r="G16" s="42">
        <v>706.2</v>
      </c>
      <c r="H16" s="42">
        <v>823.31</v>
      </c>
    </row>
    <row r="17" spans="2:8" ht="15.75" thickBot="1" x14ac:dyDescent="0.3">
      <c r="B17" s="153"/>
      <c r="C17" s="40" t="s">
        <v>9</v>
      </c>
      <c r="D17" s="41">
        <v>3907.4</v>
      </c>
      <c r="E17" s="41">
        <v>4070.8</v>
      </c>
      <c r="F17" s="41">
        <v>3737.6</v>
      </c>
      <c r="G17" s="41">
        <v>5047.1000000000004</v>
      </c>
      <c r="H17" s="41">
        <v>10517.86</v>
      </c>
    </row>
    <row r="18" spans="2:8" ht="15.75" thickBot="1" x14ac:dyDescent="0.3">
      <c r="B18" s="153"/>
      <c r="C18" s="40" t="s">
        <v>10</v>
      </c>
      <c r="D18" s="42">
        <v>182.4</v>
      </c>
      <c r="E18" s="42">
        <v>199.1</v>
      </c>
      <c r="F18" s="42">
        <v>140.6</v>
      </c>
      <c r="G18" s="42">
        <v>236.5</v>
      </c>
      <c r="H18" s="42">
        <v>235.29</v>
      </c>
    </row>
    <row r="19" spans="2:8" ht="15.75" thickBot="1" x14ac:dyDescent="0.3">
      <c r="B19" s="153"/>
      <c r="C19" s="40" t="s">
        <v>11</v>
      </c>
      <c r="D19" s="41">
        <v>5847.8</v>
      </c>
      <c r="E19" s="41">
        <v>6751.7</v>
      </c>
      <c r="F19" s="41">
        <v>7638.7</v>
      </c>
      <c r="G19" s="41">
        <v>12357.7</v>
      </c>
      <c r="H19" s="41">
        <v>16610.86</v>
      </c>
    </row>
    <row r="20" spans="2:8" ht="15.75" thickBot="1" x14ac:dyDescent="0.3">
      <c r="B20" s="153"/>
      <c r="C20" s="40" t="s">
        <v>12</v>
      </c>
      <c r="D20" s="41">
        <v>18156.400000000001</v>
      </c>
      <c r="E20" s="41">
        <v>20568.7</v>
      </c>
      <c r="F20" s="41">
        <v>22597.9</v>
      </c>
      <c r="G20" s="41">
        <v>22262.1</v>
      </c>
      <c r="H20" s="41">
        <v>28110.54</v>
      </c>
    </row>
    <row r="21" spans="2:8" ht="15.75" thickBot="1" x14ac:dyDescent="0.3">
      <c r="B21" s="153"/>
      <c r="C21" s="40" t="s">
        <v>13</v>
      </c>
      <c r="D21" s="41">
        <v>4988.5</v>
      </c>
      <c r="E21" s="41">
        <v>4375.2</v>
      </c>
      <c r="F21" s="41">
        <v>7001</v>
      </c>
      <c r="G21" s="41">
        <v>8621.9</v>
      </c>
      <c r="H21" s="41">
        <v>12527.81</v>
      </c>
    </row>
    <row r="22" spans="2:8" ht="15.75" thickBot="1" x14ac:dyDescent="0.3">
      <c r="B22" s="153"/>
      <c r="C22" s="40" t="s">
        <v>14</v>
      </c>
      <c r="D22" s="155"/>
      <c r="E22" s="156"/>
      <c r="F22" s="157"/>
      <c r="G22" s="41">
        <v>1268.7</v>
      </c>
      <c r="H22" s="41">
        <v>2144</v>
      </c>
    </row>
    <row r="23" spans="2:8" ht="15.75" thickBot="1" x14ac:dyDescent="0.3">
      <c r="B23" s="153"/>
      <c r="C23" s="40" t="s">
        <v>40</v>
      </c>
      <c r="D23" s="41">
        <v>1696</v>
      </c>
      <c r="E23" s="144"/>
      <c r="F23" s="145"/>
      <c r="G23" s="145"/>
      <c r="H23" s="158"/>
    </row>
    <row r="24" spans="2:8" ht="15.75" thickBot="1" x14ac:dyDescent="0.3">
      <c r="B24" s="154"/>
      <c r="C24" s="43" t="s">
        <v>38</v>
      </c>
      <c r="D24" s="44">
        <v>102905.9</v>
      </c>
      <c r="E24" s="44">
        <v>94053.4</v>
      </c>
      <c r="F24" s="44">
        <v>110164.4</v>
      </c>
      <c r="G24" s="44">
        <v>122638.39999999999</v>
      </c>
      <c r="H24" s="44">
        <v>167143.1</v>
      </c>
    </row>
    <row r="25" spans="2:8" ht="25.5" customHeight="1" thickBot="1" x14ac:dyDescent="0.3">
      <c r="B25" s="141" t="s">
        <v>46</v>
      </c>
      <c r="C25" s="40" t="s">
        <v>63</v>
      </c>
      <c r="D25" s="42">
        <v>734.5</v>
      </c>
      <c r="E25" s="42">
        <v>746.1</v>
      </c>
      <c r="F25" s="42">
        <v>974.5</v>
      </c>
      <c r="G25" s="41">
        <v>1617.6</v>
      </c>
      <c r="H25" s="41">
        <v>2064.4</v>
      </c>
    </row>
    <row r="26" spans="2:8" ht="15.75" thickBot="1" x14ac:dyDescent="0.3">
      <c r="B26" s="142"/>
      <c r="C26" s="40" t="s">
        <v>64</v>
      </c>
      <c r="D26" s="155"/>
      <c r="E26" s="156"/>
      <c r="F26" s="156"/>
      <c r="G26" s="159"/>
      <c r="H26" s="45">
        <v>0.13</v>
      </c>
    </row>
    <row r="27" spans="2:8" ht="15.75" thickBot="1" x14ac:dyDescent="0.3">
      <c r="B27" s="143"/>
      <c r="C27" s="46" t="s">
        <v>38</v>
      </c>
      <c r="D27" s="47">
        <v>734.5</v>
      </c>
      <c r="E27" s="47">
        <v>746.1</v>
      </c>
      <c r="F27" s="47">
        <v>974.5</v>
      </c>
      <c r="G27" s="47">
        <v>1617.6</v>
      </c>
      <c r="H27" s="48">
        <v>2064.5</v>
      </c>
    </row>
    <row r="28" spans="2:8" ht="28.5" customHeight="1" thickBot="1" x14ac:dyDescent="0.3">
      <c r="B28" s="139" t="s">
        <v>65</v>
      </c>
      <c r="C28" s="140"/>
      <c r="D28" s="49" t="s">
        <v>66</v>
      </c>
      <c r="E28" s="44">
        <v>94799.5</v>
      </c>
      <c r="F28" s="44">
        <v>111138.9</v>
      </c>
      <c r="G28" s="50">
        <v>124256</v>
      </c>
      <c r="H28" s="44">
        <v>169207.7</v>
      </c>
    </row>
    <row r="29" spans="2:8" ht="15.75" thickBot="1" x14ac:dyDescent="0.3">
      <c r="B29" s="141" t="s">
        <v>48</v>
      </c>
      <c r="C29" s="40" t="s">
        <v>67</v>
      </c>
      <c r="D29" s="51">
        <v>303.10000000000002</v>
      </c>
      <c r="E29" s="52">
        <v>1563.5</v>
      </c>
      <c r="F29" s="52">
        <v>1615.5</v>
      </c>
      <c r="G29" s="52">
        <v>1735.4</v>
      </c>
      <c r="H29" s="41">
        <v>3215.2</v>
      </c>
    </row>
    <row r="30" spans="2:8" ht="15.75" thickBot="1" x14ac:dyDescent="0.3">
      <c r="B30" s="142"/>
      <c r="C30" s="40" t="s">
        <v>68</v>
      </c>
      <c r="D30" s="45">
        <v>20.100000000000001</v>
      </c>
      <c r="E30" s="144"/>
      <c r="F30" s="145"/>
      <c r="G30" s="145"/>
      <c r="H30" s="146"/>
    </row>
    <row r="31" spans="2:8" ht="15.75" thickBot="1" x14ac:dyDescent="0.3">
      <c r="B31" s="143"/>
      <c r="C31" s="46" t="s">
        <v>38</v>
      </c>
      <c r="D31" s="47">
        <v>323.2</v>
      </c>
      <c r="E31" s="48">
        <v>1563.5</v>
      </c>
      <c r="F31" s="48">
        <v>1615.5</v>
      </c>
      <c r="G31" s="48">
        <v>1735.4</v>
      </c>
      <c r="H31" s="48">
        <v>3215.2</v>
      </c>
    </row>
    <row r="32" spans="2:8" ht="28.5" customHeight="1" thickBot="1" x14ac:dyDescent="0.3">
      <c r="B32" s="139" t="s">
        <v>69</v>
      </c>
      <c r="C32" s="140"/>
      <c r="D32" s="44">
        <v>103963.6</v>
      </c>
      <c r="E32" s="44">
        <v>96363</v>
      </c>
      <c r="F32" s="44">
        <v>112754.4</v>
      </c>
      <c r="G32" s="44">
        <v>125991.4</v>
      </c>
      <c r="H32" s="44">
        <v>172422.9</v>
      </c>
    </row>
  </sheetData>
  <mergeCells count="11">
    <mergeCell ref="B28:C28"/>
    <mergeCell ref="B29:B31"/>
    <mergeCell ref="E30:H30"/>
    <mergeCell ref="B32:C32"/>
    <mergeCell ref="B6:H6"/>
    <mergeCell ref="B7:C7"/>
    <mergeCell ref="B8:B24"/>
    <mergeCell ref="D22:F22"/>
    <mergeCell ref="E23:H23"/>
    <mergeCell ref="B25:B27"/>
    <mergeCell ref="D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6853-8CD1-4DCB-8D2F-ED264AC3D7FD}">
  <dimension ref="C7:I34"/>
  <sheetViews>
    <sheetView workbookViewId="0">
      <selection activeCell="C8" sqref="C8:I34"/>
    </sheetView>
  </sheetViews>
  <sheetFormatPr defaultRowHeight="15" x14ac:dyDescent="0.25"/>
  <cols>
    <col min="4" max="4" width="26.85546875" bestFit="1" customWidth="1"/>
    <col min="5" max="9" width="10.140625" bestFit="1" customWidth="1"/>
  </cols>
  <sheetData>
    <row r="7" spans="3:9" ht="15.75" thickBot="1" x14ac:dyDescent="0.3"/>
    <row r="8" spans="3:9" ht="15.75" thickBot="1" x14ac:dyDescent="0.3">
      <c r="C8" s="163" t="s">
        <v>70</v>
      </c>
      <c r="D8" s="164"/>
      <c r="E8" s="164"/>
      <c r="F8" s="164"/>
      <c r="G8" s="164"/>
      <c r="H8" s="164"/>
      <c r="I8" s="165"/>
    </row>
    <row r="9" spans="3:9" ht="28.5" customHeight="1" thickBot="1" x14ac:dyDescent="0.3">
      <c r="C9" s="150" t="s">
        <v>61</v>
      </c>
      <c r="D9" s="151"/>
      <c r="E9" s="39" t="s">
        <v>23</v>
      </c>
      <c r="F9" s="39" t="s">
        <v>24</v>
      </c>
      <c r="G9" s="39" t="s">
        <v>25</v>
      </c>
      <c r="H9" s="39" t="s">
        <v>26</v>
      </c>
      <c r="I9" s="39" t="s">
        <v>41</v>
      </c>
    </row>
    <row r="10" spans="3:9" ht="15.75" thickBot="1" x14ac:dyDescent="0.3">
      <c r="C10" s="160" t="s">
        <v>62</v>
      </c>
      <c r="D10" s="53" t="s">
        <v>0</v>
      </c>
      <c r="E10" s="41">
        <v>1219.2</v>
      </c>
      <c r="F10" s="41">
        <v>1624.3</v>
      </c>
      <c r="G10" s="41">
        <v>1046.2</v>
      </c>
      <c r="H10" s="41">
        <v>2129.3000000000002</v>
      </c>
      <c r="I10" s="41">
        <v>2102.9</v>
      </c>
    </row>
    <row r="11" spans="3:9" ht="15.75" thickBot="1" x14ac:dyDescent="0.3">
      <c r="C11" s="161"/>
      <c r="D11" s="53" t="s">
        <v>1</v>
      </c>
      <c r="E11" s="41">
        <v>2081.4</v>
      </c>
      <c r="F11" s="41">
        <v>2101.9</v>
      </c>
      <c r="G11" s="41">
        <v>2081.6999999999998</v>
      </c>
      <c r="H11" s="41">
        <v>4004.5</v>
      </c>
      <c r="I11" s="41">
        <v>5093</v>
      </c>
    </row>
    <row r="12" spans="3:9" ht="15.75" thickBot="1" x14ac:dyDescent="0.3">
      <c r="C12" s="161"/>
      <c r="D12" s="53" t="s">
        <v>2</v>
      </c>
      <c r="E12" s="41">
        <v>3115.7</v>
      </c>
      <c r="F12" s="41">
        <v>4127.8999999999996</v>
      </c>
      <c r="G12" s="41">
        <v>3817.9</v>
      </c>
      <c r="H12" s="41">
        <v>7298.1</v>
      </c>
      <c r="I12" s="41">
        <v>7867.3</v>
      </c>
    </row>
    <row r="13" spans="3:9" ht="15.75" thickBot="1" x14ac:dyDescent="0.3">
      <c r="C13" s="161"/>
      <c r="D13" s="53" t="s">
        <v>3</v>
      </c>
      <c r="E13" s="42">
        <v>90.1</v>
      </c>
      <c r="F13" s="42">
        <v>482.5</v>
      </c>
      <c r="G13" s="42">
        <v>726.6</v>
      </c>
      <c r="H13" s="41">
        <v>1595.3</v>
      </c>
      <c r="I13" s="41">
        <v>2348.1</v>
      </c>
    </row>
    <row r="14" spans="3:9" ht="15.75" thickBot="1" x14ac:dyDescent="0.3">
      <c r="C14" s="161"/>
      <c r="D14" s="53" t="s">
        <v>4</v>
      </c>
      <c r="E14" s="41">
        <v>3504.8</v>
      </c>
      <c r="F14" s="41">
        <v>3356.3</v>
      </c>
      <c r="G14" s="41">
        <v>2877.1</v>
      </c>
      <c r="H14" s="41">
        <v>5489.6</v>
      </c>
      <c r="I14" s="41">
        <v>7640.1</v>
      </c>
    </row>
    <row r="15" spans="3:9" ht="15.75" thickBot="1" x14ac:dyDescent="0.3">
      <c r="C15" s="161"/>
      <c r="D15" s="53" t="s">
        <v>5</v>
      </c>
      <c r="E15" s="41">
        <v>4590.8999999999996</v>
      </c>
      <c r="F15" s="41">
        <v>4277.5</v>
      </c>
      <c r="G15" s="41">
        <v>4244.8</v>
      </c>
      <c r="H15" s="41">
        <v>3980.3</v>
      </c>
      <c r="I15" s="41">
        <v>3663.3</v>
      </c>
    </row>
    <row r="16" spans="3:9" ht="15.75" thickBot="1" x14ac:dyDescent="0.3">
      <c r="C16" s="161"/>
      <c r="D16" s="53" t="s">
        <v>6</v>
      </c>
      <c r="E16" s="41">
        <v>2150.9</v>
      </c>
      <c r="F16" s="41">
        <v>2205.1999999999998</v>
      </c>
      <c r="G16" s="41">
        <v>1167.7</v>
      </c>
      <c r="H16" s="41">
        <v>1718.6</v>
      </c>
      <c r="I16" s="41">
        <v>2384.3000000000002</v>
      </c>
    </row>
    <row r="17" spans="3:9" ht="15.75" thickBot="1" x14ac:dyDescent="0.3">
      <c r="C17" s="161"/>
      <c r="D17" s="53" t="s">
        <v>7</v>
      </c>
      <c r="E17" s="41">
        <v>1312</v>
      </c>
      <c r="F17" s="41">
        <v>1857.3</v>
      </c>
      <c r="G17" s="41">
        <v>4340.5</v>
      </c>
      <c r="H17" s="41">
        <v>6568.7</v>
      </c>
      <c r="I17" s="41">
        <v>3645.2</v>
      </c>
    </row>
    <row r="18" spans="3:9" ht="15.75" thickBot="1" x14ac:dyDescent="0.3">
      <c r="C18" s="161"/>
      <c r="D18" s="53" t="s">
        <v>8</v>
      </c>
      <c r="E18" s="42">
        <v>105</v>
      </c>
      <c r="F18" s="42">
        <v>107</v>
      </c>
      <c r="G18" s="42">
        <v>53.7</v>
      </c>
      <c r="H18" s="42">
        <v>82.9</v>
      </c>
      <c r="I18" s="42">
        <v>88.5</v>
      </c>
    </row>
    <row r="19" spans="3:9" ht="15.75" thickBot="1" x14ac:dyDescent="0.3">
      <c r="C19" s="161"/>
      <c r="D19" s="53" t="s">
        <v>9</v>
      </c>
      <c r="E19" s="42">
        <v>104.7</v>
      </c>
      <c r="F19" s="42">
        <v>434.7</v>
      </c>
      <c r="G19" s="42">
        <v>590.29999999999995</v>
      </c>
      <c r="H19" s="41">
        <v>1008.8</v>
      </c>
      <c r="I19" s="41">
        <v>1755.2</v>
      </c>
    </row>
    <row r="20" spans="3:9" ht="15.75" thickBot="1" x14ac:dyDescent="0.3">
      <c r="C20" s="161"/>
      <c r="D20" s="53" t="s">
        <v>10</v>
      </c>
      <c r="E20" s="42">
        <v>44.9</v>
      </c>
      <c r="F20" s="42">
        <v>66.099999999999994</v>
      </c>
      <c r="G20" s="42">
        <v>78.5</v>
      </c>
      <c r="H20" s="42">
        <v>281.89999999999998</v>
      </c>
      <c r="I20" s="42">
        <v>50.3</v>
      </c>
    </row>
    <row r="21" spans="3:9" ht="15.75" thickBot="1" x14ac:dyDescent="0.3">
      <c r="C21" s="161"/>
      <c r="D21" s="53" t="s">
        <v>11</v>
      </c>
      <c r="E21" s="41">
        <v>2431.9</v>
      </c>
      <c r="F21" s="41">
        <v>2392.5</v>
      </c>
      <c r="G21" s="41">
        <v>2186.5</v>
      </c>
      <c r="H21" s="41">
        <v>5561.9</v>
      </c>
      <c r="I21" s="41">
        <v>6147.5</v>
      </c>
    </row>
    <row r="22" spans="3:9" ht="15.75" thickBot="1" x14ac:dyDescent="0.3">
      <c r="C22" s="161"/>
      <c r="D22" s="53" t="s">
        <v>12</v>
      </c>
      <c r="E22" s="41">
        <v>2148.8000000000002</v>
      </c>
      <c r="F22" s="41">
        <v>3108.6</v>
      </c>
      <c r="G22" s="41">
        <v>3508.3</v>
      </c>
      <c r="H22" s="41">
        <v>5588.7</v>
      </c>
      <c r="I22" s="41">
        <v>6251.6</v>
      </c>
    </row>
    <row r="23" spans="3:9" ht="15.75" thickBot="1" x14ac:dyDescent="0.3">
      <c r="C23" s="161"/>
      <c r="D23" s="53" t="s">
        <v>13</v>
      </c>
      <c r="E23" s="41">
        <v>1919.6</v>
      </c>
      <c r="F23" s="41">
        <v>1343.1</v>
      </c>
      <c r="G23" s="41">
        <v>1311.5</v>
      </c>
      <c r="H23" s="41">
        <v>2447.5</v>
      </c>
      <c r="I23" s="41">
        <v>2802.3</v>
      </c>
    </row>
    <row r="24" spans="3:9" ht="15.75" thickBot="1" x14ac:dyDescent="0.3">
      <c r="C24" s="161"/>
      <c r="D24" s="53" t="s">
        <v>14</v>
      </c>
      <c r="E24" s="155"/>
      <c r="F24" s="156"/>
      <c r="G24" s="157"/>
      <c r="H24" s="42">
        <v>62.1</v>
      </c>
      <c r="I24" s="42">
        <v>606</v>
      </c>
    </row>
    <row r="25" spans="3:9" ht="15.75" thickBot="1" x14ac:dyDescent="0.3">
      <c r="C25" s="161"/>
      <c r="D25" s="53" t="s">
        <v>40</v>
      </c>
      <c r="E25" s="42">
        <v>550.4</v>
      </c>
      <c r="F25" s="144"/>
      <c r="G25" s="145"/>
      <c r="H25" s="145"/>
      <c r="I25" s="158"/>
    </row>
    <row r="26" spans="3:9" ht="15.75" thickBot="1" x14ac:dyDescent="0.3">
      <c r="C26" s="162"/>
      <c r="D26" s="54" t="s">
        <v>38</v>
      </c>
      <c r="E26" s="44">
        <v>25370.3</v>
      </c>
      <c r="F26" s="44">
        <v>27484.9</v>
      </c>
      <c r="G26" s="44">
        <v>28031.3</v>
      </c>
      <c r="H26" s="44">
        <v>47818.2</v>
      </c>
      <c r="I26" s="44">
        <v>52445.599999999999</v>
      </c>
    </row>
    <row r="27" spans="3:9" ht="28.5" customHeight="1" thickBot="1" x14ac:dyDescent="0.3">
      <c r="C27" s="160" t="s">
        <v>46</v>
      </c>
      <c r="D27" s="53" t="s">
        <v>63</v>
      </c>
      <c r="E27" s="42">
        <v>347.1</v>
      </c>
      <c r="F27" s="42">
        <v>254.6</v>
      </c>
      <c r="G27" s="42">
        <v>961.6</v>
      </c>
      <c r="H27" s="42">
        <v>655.20000000000005</v>
      </c>
      <c r="I27" s="41">
        <v>1002</v>
      </c>
    </row>
    <row r="28" spans="3:9" ht="15.75" thickBot="1" x14ac:dyDescent="0.3">
      <c r="C28" s="161"/>
      <c r="D28" s="53" t="s">
        <v>64</v>
      </c>
      <c r="E28" s="155"/>
      <c r="F28" s="156"/>
      <c r="G28" s="156"/>
      <c r="H28" s="159"/>
      <c r="I28" s="45" t="s">
        <v>71</v>
      </c>
    </row>
    <row r="29" spans="3:9" ht="15.75" thickBot="1" x14ac:dyDescent="0.3">
      <c r="C29" s="162"/>
      <c r="D29" s="55" t="s">
        <v>38</v>
      </c>
      <c r="E29" s="42">
        <v>347.1</v>
      </c>
      <c r="F29" s="42">
        <v>254.6</v>
      </c>
      <c r="G29" s="42">
        <v>961.6</v>
      </c>
      <c r="H29" s="42">
        <v>655.20000000000005</v>
      </c>
      <c r="I29" s="41">
        <v>1002</v>
      </c>
    </row>
    <row r="30" spans="3:9" ht="28.5" customHeight="1" thickBot="1" x14ac:dyDescent="0.3">
      <c r="C30" s="139" t="s">
        <v>65</v>
      </c>
      <c r="D30" s="140"/>
      <c r="E30" s="44">
        <v>25717.4</v>
      </c>
      <c r="F30" s="44">
        <v>27739.5</v>
      </c>
      <c r="G30" s="44">
        <v>28992.9</v>
      </c>
      <c r="H30" s="44">
        <v>48473.4</v>
      </c>
      <c r="I30" s="44">
        <v>53447.6</v>
      </c>
    </row>
    <row r="31" spans="3:9" ht="15.75" thickBot="1" x14ac:dyDescent="0.3">
      <c r="C31" s="160" t="s">
        <v>48</v>
      </c>
      <c r="D31" s="53" t="s">
        <v>49</v>
      </c>
      <c r="E31" s="45">
        <v>18.5</v>
      </c>
      <c r="F31" s="45">
        <v>0</v>
      </c>
      <c r="G31" s="45">
        <v>208</v>
      </c>
      <c r="H31" s="45">
        <v>76.099999999999994</v>
      </c>
      <c r="I31" s="42">
        <v>383.2</v>
      </c>
    </row>
    <row r="32" spans="3:9" ht="15.75" thickBot="1" x14ac:dyDescent="0.3">
      <c r="C32" s="161"/>
      <c r="D32" s="53" t="s">
        <v>68</v>
      </c>
      <c r="E32" s="45" t="s">
        <v>71</v>
      </c>
      <c r="F32" s="144"/>
      <c r="G32" s="145"/>
      <c r="H32" s="145"/>
      <c r="I32" s="146"/>
    </row>
    <row r="33" spans="3:9" ht="15.75" thickBot="1" x14ac:dyDescent="0.3">
      <c r="C33" s="162"/>
      <c r="D33" s="55" t="s">
        <v>38</v>
      </c>
      <c r="E33" s="42">
        <v>18.5</v>
      </c>
      <c r="F33" s="42">
        <v>0</v>
      </c>
      <c r="G33" s="42">
        <v>208</v>
      </c>
      <c r="H33" s="42">
        <v>76.099999999999994</v>
      </c>
      <c r="I33" s="42">
        <v>383.2</v>
      </c>
    </row>
    <row r="34" spans="3:9" ht="28.5" customHeight="1" thickBot="1" x14ac:dyDescent="0.3">
      <c r="C34" s="139" t="s">
        <v>72</v>
      </c>
      <c r="D34" s="140"/>
      <c r="E34" s="44">
        <v>25735.9</v>
      </c>
      <c r="F34" s="44">
        <v>27739.5</v>
      </c>
      <c r="G34" s="44">
        <v>29200.9</v>
      </c>
      <c r="H34" s="44">
        <v>48549.5</v>
      </c>
      <c r="I34" s="44">
        <v>53830.8</v>
      </c>
    </row>
  </sheetData>
  <mergeCells count="11">
    <mergeCell ref="C30:D30"/>
    <mergeCell ref="C31:C33"/>
    <mergeCell ref="F32:I32"/>
    <mergeCell ref="C34:D34"/>
    <mergeCell ref="C8:I8"/>
    <mergeCell ref="C9:D9"/>
    <mergeCell ref="C10:C26"/>
    <mergeCell ref="E24:G24"/>
    <mergeCell ref="F25:I25"/>
    <mergeCell ref="C27:C29"/>
    <mergeCell ref="E28:H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DFC9-F79D-45A8-A0C3-2A435FF03BF7}">
  <dimension ref="D7:K34"/>
  <sheetViews>
    <sheetView tabSelected="1" workbookViewId="0">
      <selection activeCell="V52" sqref="V52"/>
    </sheetView>
  </sheetViews>
  <sheetFormatPr defaultRowHeight="15" x14ac:dyDescent="0.25"/>
  <cols>
    <col min="5" max="5" width="17.28515625" style="19" customWidth="1"/>
    <col min="6" max="8" width="10.140625" bestFit="1" customWidth="1"/>
    <col min="10" max="10" width="9.7109375" bestFit="1" customWidth="1"/>
    <col min="11" max="11" width="10.140625" bestFit="1" customWidth="1"/>
  </cols>
  <sheetData>
    <row r="7" spans="4:11" ht="42.75" x14ac:dyDescent="0.25">
      <c r="D7" s="56" t="s">
        <v>73</v>
      </c>
      <c r="E7" s="57" t="s">
        <v>74</v>
      </c>
      <c r="F7" s="57" t="s">
        <v>23</v>
      </c>
      <c r="G7" s="57" t="s">
        <v>24</v>
      </c>
      <c r="H7" s="57" t="s">
        <v>25</v>
      </c>
      <c r="I7" s="57" t="s">
        <v>26</v>
      </c>
      <c r="J7" s="57" t="s">
        <v>41</v>
      </c>
      <c r="K7" s="57" t="s">
        <v>75</v>
      </c>
    </row>
    <row r="8" spans="4:11" x14ac:dyDescent="0.25">
      <c r="D8" s="170" t="s">
        <v>76</v>
      </c>
      <c r="E8" s="170"/>
      <c r="F8" s="170"/>
      <c r="G8" s="170"/>
      <c r="H8" s="170"/>
      <c r="I8" s="170"/>
      <c r="J8" s="170"/>
      <c r="K8" s="170"/>
    </row>
    <row r="9" spans="4:11" x14ac:dyDescent="0.25">
      <c r="D9" s="58">
        <v>1</v>
      </c>
      <c r="E9" s="59" t="s">
        <v>0</v>
      </c>
      <c r="F9" s="60">
        <v>1047.2</v>
      </c>
      <c r="G9" s="61">
        <v>408.6</v>
      </c>
      <c r="H9" s="61">
        <v>814.5</v>
      </c>
      <c r="I9" s="61">
        <v>265.7</v>
      </c>
      <c r="J9" s="60">
        <v>-1281.8</v>
      </c>
      <c r="K9" s="62">
        <v>-5.8239999999999998</v>
      </c>
    </row>
    <row r="10" spans="4:11" x14ac:dyDescent="0.25">
      <c r="D10" s="58">
        <v>2</v>
      </c>
      <c r="E10" s="59" t="s">
        <v>1</v>
      </c>
      <c r="F10" s="60">
        <v>1351.7</v>
      </c>
      <c r="G10" s="61">
        <v>584.6</v>
      </c>
      <c r="H10" s="61">
        <v>671.8</v>
      </c>
      <c r="I10" s="61">
        <v>314.89999999999998</v>
      </c>
      <c r="J10" s="61">
        <v>646.1</v>
      </c>
      <c r="K10" s="62">
        <v>1.052</v>
      </c>
    </row>
    <row r="11" spans="4:11" x14ac:dyDescent="0.25">
      <c r="D11" s="58">
        <v>3</v>
      </c>
      <c r="E11" s="59" t="s">
        <v>2</v>
      </c>
      <c r="F11" s="61">
        <v>983.4</v>
      </c>
      <c r="G11" s="61">
        <v>765.2</v>
      </c>
      <c r="H11" s="61">
        <v>587.4</v>
      </c>
      <c r="I11" s="61">
        <v>305.8</v>
      </c>
      <c r="J11" s="60">
        <v>-1155.4000000000001</v>
      </c>
      <c r="K11" s="62">
        <v>-5.4649999999999999</v>
      </c>
    </row>
    <row r="12" spans="4:11" x14ac:dyDescent="0.25">
      <c r="D12" s="58">
        <v>4</v>
      </c>
      <c r="E12" s="59" t="s">
        <v>3</v>
      </c>
      <c r="F12" s="61">
        <v>171.9</v>
      </c>
      <c r="G12" s="61">
        <v>30</v>
      </c>
      <c r="H12" s="61">
        <v>140.69999999999999</v>
      </c>
      <c r="I12" s="61">
        <v>293.3</v>
      </c>
      <c r="J12" s="61">
        <v>469.4</v>
      </c>
      <c r="K12" s="62">
        <v>0.75700000000000001</v>
      </c>
    </row>
    <row r="13" spans="4:11" x14ac:dyDescent="0.25">
      <c r="D13" s="58">
        <v>5</v>
      </c>
      <c r="E13" s="59" t="s">
        <v>4</v>
      </c>
      <c r="F13" s="61">
        <v>149.80000000000001</v>
      </c>
      <c r="G13" s="61">
        <v>116.7</v>
      </c>
      <c r="H13" s="61">
        <v>396.3</v>
      </c>
      <c r="I13" s="61">
        <v>195.6</v>
      </c>
      <c r="J13" s="61">
        <v>334</v>
      </c>
      <c r="K13" s="62">
        <v>0.70699999999999996</v>
      </c>
    </row>
    <row r="14" spans="4:11" x14ac:dyDescent="0.25">
      <c r="D14" s="58">
        <v>6</v>
      </c>
      <c r="E14" s="59" t="s">
        <v>5</v>
      </c>
      <c r="F14" s="61">
        <v>33.9</v>
      </c>
      <c r="G14" s="61">
        <v>116.9</v>
      </c>
      <c r="H14" s="61">
        <v>175.4</v>
      </c>
      <c r="I14" s="61">
        <v>58.7</v>
      </c>
      <c r="J14" s="60">
        <v>-2042.8</v>
      </c>
      <c r="K14" s="62">
        <v>-35.799999999999997</v>
      </c>
    </row>
    <row r="15" spans="4:11" x14ac:dyDescent="0.25">
      <c r="D15" s="58">
        <v>7</v>
      </c>
      <c r="E15" s="59" t="s">
        <v>6</v>
      </c>
      <c r="F15" s="61">
        <v>392.3</v>
      </c>
      <c r="G15" s="61">
        <v>834</v>
      </c>
      <c r="H15" s="60">
        <v>1080.3</v>
      </c>
      <c r="I15" s="60">
        <v>1246.8</v>
      </c>
      <c r="J15" s="60">
        <v>1825.4</v>
      </c>
      <c r="K15" s="62">
        <v>0.46400000000000002</v>
      </c>
    </row>
    <row r="16" spans="4:11" x14ac:dyDescent="0.25">
      <c r="D16" s="58">
        <v>8</v>
      </c>
      <c r="E16" s="59" t="s">
        <v>7</v>
      </c>
      <c r="F16" s="61">
        <v>404.9</v>
      </c>
      <c r="G16" s="61">
        <v>397.1</v>
      </c>
      <c r="H16" s="61">
        <v>265.89999999999998</v>
      </c>
      <c r="I16" s="61">
        <v>458.3</v>
      </c>
      <c r="J16" s="61">
        <v>570.9</v>
      </c>
      <c r="K16" s="63">
        <v>24.6</v>
      </c>
    </row>
    <row r="17" spans="4:11" ht="30" x14ac:dyDescent="0.25">
      <c r="D17" s="58">
        <v>9</v>
      </c>
      <c r="E17" s="59" t="s">
        <v>8</v>
      </c>
      <c r="F17" s="61">
        <v>48</v>
      </c>
      <c r="G17" s="61">
        <v>341.6</v>
      </c>
      <c r="H17" s="61">
        <v>12.4</v>
      </c>
      <c r="I17" s="61">
        <v>184.4</v>
      </c>
      <c r="J17" s="61" t="s">
        <v>77</v>
      </c>
      <c r="K17" s="62">
        <v>-0.82899999999999996</v>
      </c>
    </row>
    <row r="18" spans="4:11" x14ac:dyDescent="0.25">
      <c r="D18" s="58">
        <v>10</v>
      </c>
      <c r="E18" s="59" t="s">
        <v>9</v>
      </c>
      <c r="F18" s="61">
        <v>-308.8</v>
      </c>
      <c r="G18" s="61">
        <v>917.5</v>
      </c>
      <c r="H18" s="61">
        <v>719.8</v>
      </c>
      <c r="I18" s="61">
        <v>683.5</v>
      </c>
      <c r="J18" s="61">
        <v>436.1</v>
      </c>
      <c r="K18" s="62">
        <v>-0.36199999999999999</v>
      </c>
    </row>
    <row r="19" spans="4:11" x14ac:dyDescent="0.25">
      <c r="D19" s="58">
        <v>11</v>
      </c>
      <c r="E19" s="59" t="s">
        <v>10</v>
      </c>
      <c r="F19" s="61">
        <v>499.9</v>
      </c>
      <c r="G19" s="61">
        <v>461.6</v>
      </c>
      <c r="H19" s="61">
        <v>347.1</v>
      </c>
      <c r="I19" s="61">
        <v>376.3</v>
      </c>
      <c r="J19" s="61">
        <v>429</v>
      </c>
      <c r="K19" s="62">
        <v>0.14000000000000001</v>
      </c>
    </row>
    <row r="20" spans="4:11" ht="30" x14ac:dyDescent="0.25">
      <c r="D20" s="58">
        <v>12</v>
      </c>
      <c r="E20" s="59" t="s">
        <v>11</v>
      </c>
      <c r="F20" s="60">
        <v>1611</v>
      </c>
      <c r="G20" s="60">
        <v>2223.8000000000002</v>
      </c>
      <c r="H20" s="61">
        <v>748.7</v>
      </c>
      <c r="I20" s="61">
        <v>299.5</v>
      </c>
      <c r="J20" s="60">
        <v>-2583.4</v>
      </c>
      <c r="K20" s="62">
        <v>-9.6259999999999994</v>
      </c>
    </row>
    <row r="21" spans="4:11" x14ac:dyDescent="0.25">
      <c r="D21" s="58">
        <v>13</v>
      </c>
      <c r="E21" s="59" t="s">
        <v>12</v>
      </c>
      <c r="F21" s="60">
        <v>3404.8</v>
      </c>
      <c r="G21" s="60">
        <v>2298.9</v>
      </c>
      <c r="H21" s="60">
        <v>3157.9</v>
      </c>
      <c r="I21" s="60">
        <v>2318</v>
      </c>
      <c r="J21" s="60">
        <v>1744.6</v>
      </c>
      <c r="K21" s="62">
        <v>-0.247</v>
      </c>
    </row>
    <row r="22" spans="4:11" x14ac:dyDescent="0.25">
      <c r="D22" s="58">
        <v>14</v>
      </c>
      <c r="E22" s="59" t="s">
        <v>13</v>
      </c>
      <c r="F22" s="61">
        <v>32.1</v>
      </c>
      <c r="G22" s="61">
        <v>608.79999999999995</v>
      </c>
      <c r="H22" s="61">
        <v>326.3</v>
      </c>
      <c r="I22" s="61">
        <v>441.3</v>
      </c>
      <c r="J22" s="61" t="s">
        <v>78</v>
      </c>
      <c r="K22" s="62">
        <v>-0.128</v>
      </c>
    </row>
    <row r="23" spans="4:11" x14ac:dyDescent="0.25">
      <c r="D23" s="58">
        <v>15</v>
      </c>
      <c r="E23" s="59" t="s">
        <v>14</v>
      </c>
      <c r="F23" s="64"/>
      <c r="G23" s="65"/>
      <c r="H23" s="66">
        <v>2.8</v>
      </c>
      <c r="I23" s="61">
        <v>338.1</v>
      </c>
      <c r="J23" s="61">
        <v>-940.1</v>
      </c>
      <c r="K23" s="67">
        <v>-3.78</v>
      </c>
    </row>
    <row r="24" spans="4:11" x14ac:dyDescent="0.25">
      <c r="D24" s="58">
        <v>16</v>
      </c>
      <c r="E24" s="59" t="s">
        <v>39</v>
      </c>
      <c r="F24" s="61">
        <v>-14.9</v>
      </c>
      <c r="G24" s="167"/>
      <c r="H24" s="167"/>
      <c r="I24" s="167"/>
      <c r="J24" s="167"/>
      <c r="K24" s="167"/>
    </row>
    <row r="25" spans="4:11" x14ac:dyDescent="0.25">
      <c r="D25" s="168" t="s">
        <v>38</v>
      </c>
      <c r="E25" s="168"/>
      <c r="F25" s="68">
        <v>9807.2000000000007</v>
      </c>
      <c r="G25" s="68">
        <v>10105.299999999999</v>
      </c>
      <c r="H25" s="68">
        <v>9447.2999999999993</v>
      </c>
      <c r="I25" s="68">
        <v>7780.2</v>
      </c>
      <c r="J25" s="68">
        <v>-1118.2</v>
      </c>
      <c r="K25" s="69">
        <v>-1.1439999999999999</v>
      </c>
    </row>
    <row r="26" spans="4:11" x14ac:dyDescent="0.25">
      <c r="D26" s="166" t="s">
        <v>79</v>
      </c>
      <c r="E26" s="166"/>
      <c r="F26" s="166"/>
      <c r="G26" s="166"/>
      <c r="H26" s="166"/>
      <c r="I26" s="166"/>
      <c r="J26" s="166"/>
      <c r="K26" s="166"/>
    </row>
    <row r="27" spans="4:11" ht="30" x14ac:dyDescent="0.25">
      <c r="D27" s="58">
        <v>1</v>
      </c>
      <c r="E27" s="59" t="s">
        <v>63</v>
      </c>
      <c r="F27" s="70">
        <v>89.6</v>
      </c>
      <c r="G27" s="70">
        <v>58.6</v>
      </c>
      <c r="H27" s="70">
        <v>27.8</v>
      </c>
      <c r="I27" s="70">
        <v>175.8</v>
      </c>
      <c r="J27" s="70">
        <v>-50.8</v>
      </c>
      <c r="K27" s="67">
        <f>+J27/I27-1</f>
        <v>-1.2889647326507394</v>
      </c>
    </row>
    <row r="28" spans="4:11" ht="30" x14ac:dyDescent="0.25">
      <c r="D28" s="58">
        <v>2</v>
      </c>
      <c r="E28" s="59" t="s">
        <v>64</v>
      </c>
      <c r="F28" s="171"/>
      <c r="G28" s="171"/>
      <c r="H28" s="171"/>
      <c r="I28" s="171"/>
      <c r="J28" s="74">
        <v>59.4</v>
      </c>
      <c r="K28" s="70" t="s">
        <v>80</v>
      </c>
    </row>
    <row r="29" spans="4:11" x14ac:dyDescent="0.25">
      <c r="D29" s="168" t="s">
        <v>38</v>
      </c>
      <c r="E29" s="168"/>
      <c r="F29" s="71">
        <v>89.6</v>
      </c>
      <c r="G29" s="71">
        <v>58.6</v>
      </c>
      <c r="H29" s="71">
        <v>27.8</v>
      </c>
      <c r="I29" s="71">
        <v>175.8</v>
      </c>
      <c r="J29" s="75">
        <f>+J27+J28</f>
        <v>8.6000000000000014</v>
      </c>
      <c r="K29" s="69">
        <f>+J29/I29-1</f>
        <v>-0.95108077360637089</v>
      </c>
    </row>
    <row r="30" spans="4:11" x14ac:dyDescent="0.25">
      <c r="D30" s="166" t="s">
        <v>81</v>
      </c>
      <c r="E30" s="166"/>
      <c r="F30" s="166"/>
      <c r="G30" s="166"/>
      <c r="H30" s="166"/>
      <c r="I30" s="166"/>
      <c r="J30" s="166"/>
      <c r="K30" s="166"/>
    </row>
    <row r="31" spans="4:11" ht="30" x14ac:dyDescent="0.25">
      <c r="D31" s="58">
        <v>1</v>
      </c>
      <c r="E31" s="59" t="s">
        <v>49</v>
      </c>
      <c r="F31" s="60">
        <v>1808.5</v>
      </c>
      <c r="G31" s="60">
        <v>1575</v>
      </c>
      <c r="H31" s="60">
        <v>1559.3</v>
      </c>
      <c r="I31" s="60">
        <v>1257.0999999999999</v>
      </c>
      <c r="J31" s="60">
        <v>2181.3000000000002</v>
      </c>
      <c r="K31" s="67">
        <v>0.73499999999999999</v>
      </c>
    </row>
    <row r="32" spans="4:11" ht="30" x14ac:dyDescent="0.25">
      <c r="D32" s="58">
        <v>2</v>
      </c>
      <c r="E32" s="59" t="s">
        <v>82</v>
      </c>
      <c r="F32" s="61">
        <v>866.3</v>
      </c>
      <c r="G32" s="167"/>
      <c r="H32" s="167"/>
      <c r="I32" s="167"/>
      <c r="J32" s="167"/>
      <c r="K32" s="167"/>
    </row>
    <row r="33" spans="4:11" x14ac:dyDescent="0.25">
      <c r="D33" s="168" t="s">
        <v>38</v>
      </c>
      <c r="E33" s="168"/>
      <c r="F33" s="68">
        <v>2674.8</v>
      </c>
      <c r="G33" s="68">
        <v>1575</v>
      </c>
      <c r="H33" s="68">
        <v>1559.3</v>
      </c>
      <c r="I33" s="68">
        <v>1257.0999999999999</v>
      </c>
      <c r="J33" s="68">
        <v>2181.3000000000002</v>
      </c>
      <c r="K33" s="69">
        <v>0.73499999999999999</v>
      </c>
    </row>
    <row r="34" spans="4:11" x14ac:dyDescent="0.25">
      <c r="D34" s="169" t="s">
        <v>83</v>
      </c>
      <c r="E34" s="169"/>
      <c r="F34" s="72">
        <v>12571.6</v>
      </c>
      <c r="G34" s="72">
        <v>11738.9</v>
      </c>
      <c r="H34" s="72">
        <v>11034.4</v>
      </c>
      <c r="I34" s="72">
        <v>9213.1</v>
      </c>
      <c r="J34" s="72">
        <f>+J33+J29+J25</f>
        <v>1071.7</v>
      </c>
      <c r="K34" s="73">
        <f>+J34/I34-1</f>
        <v>-0.88367650410828058</v>
      </c>
    </row>
  </sheetData>
  <mergeCells count="10">
    <mergeCell ref="D30:K30"/>
    <mergeCell ref="G32:K32"/>
    <mergeCell ref="D33:E33"/>
    <mergeCell ref="D34:E34"/>
    <mergeCell ref="D8:K8"/>
    <mergeCell ref="G24:K24"/>
    <mergeCell ref="D25:E25"/>
    <mergeCell ref="D26:K26"/>
    <mergeCell ref="F28:I28"/>
    <mergeCell ref="D29:E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DD4E-2BA9-4933-899B-4060774DBF7C}">
  <dimension ref="C5:J29"/>
  <sheetViews>
    <sheetView workbookViewId="0">
      <selection activeCell="L9" sqref="L9"/>
    </sheetView>
  </sheetViews>
  <sheetFormatPr defaultRowHeight="15" x14ac:dyDescent="0.25"/>
  <cols>
    <col min="4" max="4" width="21" customWidth="1"/>
  </cols>
  <sheetData>
    <row r="5" spans="3:10" ht="15.75" thickBot="1" x14ac:dyDescent="0.3"/>
    <row r="6" spans="3:10" ht="24" customHeight="1" thickBot="1" x14ac:dyDescent="0.3">
      <c r="C6" s="180" t="s">
        <v>73</v>
      </c>
      <c r="D6" s="182" t="s">
        <v>84</v>
      </c>
      <c r="E6" s="184" t="s">
        <v>85</v>
      </c>
      <c r="F6" s="185"/>
      <c r="G6" s="184" t="s">
        <v>86</v>
      </c>
      <c r="H6" s="185"/>
      <c r="I6" s="186" t="s">
        <v>87</v>
      </c>
      <c r="J6" s="186" t="s">
        <v>59</v>
      </c>
    </row>
    <row r="7" spans="3:10" ht="15.75" thickBot="1" x14ac:dyDescent="0.3">
      <c r="C7" s="181"/>
      <c r="D7" s="183"/>
      <c r="E7" s="76" t="s">
        <v>26</v>
      </c>
      <c r="F7" s="76" t="s">
        <v>41</v>
      </c>
      <c r="G7" s="76" t="s">
        <v>26</v>
      </c>
      <c r="H7" s="76" t="s">
        <v>41</v>
      </c>
      <c r="I7" s="187"/>
      <c r="J7" s="187"/>
    </row>
    <row r="8" spans="3:10" ht="15.75" thickBot="1" x14ac:dyDescent="0.3">
      <c r="C8" s="172" t="s">
        <v>88</v>
      </c>
      <c r="D8" s="173"/>
      <c r="E8" s="173"/>
      <c r="F8" s="173"/>
      <c r="G8" s="173"/>
      <c r="H8" s="173"/>
      <c r="I8" s="173"/>
      <c r="J8" s="174"/>
    </row>
    <row r="9" spans="3:10" ht="24.75" thickBot="1" x14ac:dyDescent="0.3">
      <c r="C9" s="77">
        <v>1</v>
      </c>
      <c r="D9" s="78" t="s">
        <v>89</v>
      </c>
      <c r="E9" s="79">
        <v>19119</v>
      </c>
      <c r="F9" s="79">
        <v>8095</v>
      </c>
      <c r="G9" s="80">
        <v>8719.6</v>
      </c>
      <c r="H9" s="80">
        <v>10931.9</v>
      </c>
      <c r="I9" s="81">
        <v>0.254</v>
      </c>
      <c r="J9" s="81">
        <v>0.2084</v>
      </c>
    </row>
    <row r="10" spans="3:10" ht="15.75" thickBot="1" x14ac:dyDescent="0.3">
      <c r="C10" s="82">
        <v>1.1000000000000001</v>
      </c>
      <c r="D10" s="83" t="s">
        <v>90</v>
      </c>
      <c r="E10" s="84">
        <v>9</v>
      </c>
      <c r="F10" s="84">
        <v>9</v>
      </c>
      <c r="G10" s="84">
        <v>156.80000000000001</v>
      </c>
      <c r="H10" s="84">
        <v>330.7</v>
      </c>
      <c r="I10" s="85">
        <v>1.109</v>
      </c>
      <c r="J10" s="85">
        <v>6.3E-3</v>
      </c>
    </row>
    <row r="11" spans="3:10" ht="15.75" thickBot="1" x14ac:dyDescent="0.3">
      <c r="C11" s="77">
        <v>2</v>
      </c>
      <c r="D11" s="78" t="s">
        <v>91</v>
      </c>
      <c r="E11" s="79">
        <v>1197</v>
      </c>
      <c r="F11" s="86">
        <v>961</v>
      </c>
      <c r="G11" s="80">
        <v>5748.2</v>
      </c>
      <c r="H11" s="80">
        <v>2383.8000000000002</v>
      </c>
      <c r="I11" s="81">
        <v>-0.58499999999999996</v>
      </c>
      <c r="J11" s="81">
        <v>4.5499999999999999E-2</v>
      </c>
    </row>
    <row r="12" spans="3:10" ht="15.75" thickBot="1" x14ac:dyDescent="0.3">
      <c r="C12" s="82">
        <v>2.1</v>
      </c>
      <c r="D12" s="83" t="s">
        <v>90</v>
      </c>
      <c r="E12" s="84">
        <v>84</v>
      </c>
      <c r="F12" s="84">
        <v>68</v>
      </c>
      <c r="G12" s="84">
        <v>78.7</v>
      </c>
      <c r="H12" s="84">
        <v>98.9</v>
      </c>
      <c r="I12" s="85">
        <v>0.25600000000000001</v>
      </c>
      <c r="J12" s="85">
        <v>1.9E-3</v>
      </c>
    </row>
    <row r="13" spans="3:10" ht="24.75" thickBot="1" x14ac:dyDescent="0.3">
      <c r="C13" s="77">
        <v>3</v>
      </c>
      <c r="D13" s="78" t="s">
        <v>92</v>
      </c>
      <c r="E13" s="79">
        <v>10046</v>
      </c>
      <c r="F13" s="79">
        <v>9440</v>
      </c>
      <c r="G13" s="80">
        <v>12326.2</v>
      </c>
      <c r="H13" s="80">
        <v>17421.3</v>
      </c>
      <c r="I13" s="81">
        <v>0.41299999999999998</v>
      </c>
      <c r="J13" s="81">
        <v>0.3322</v>
      </c>
    </row>
    <row r="14" spans="3:10" ht="15.75" thickBot="1" x14ac:dyDescent="0.3">
      <c r="C14" s="82">
        <v>4</v>
      </c>
      <c r="D14" s="83" t="s">
        <v>93</v>
      </c>
      <c r="E14" s="84">
        <v>109</v>
      </c>
      <c r="F14" s="84">
        <v>49</v>
      </c>
      <c r="G14" s="84">
        <v>442.9</v>
      </c>
      <c r="H14" s="84">
        <v>219.7</v>
      </c>
      <c r="I14" s="85">
        <v>-0.504</v>
      </c>
      <c r="J14" s="85">
        <v>4.1999999999999997E-3</v>
      </c>
    </row>
    <row r="15" spans="3:10" ht="15.75" thickBot="1" x14ac:dyDescent="0.3">
      <c r="C15" s="77">
        <v>5</v>
      </c>
      <c r="D15" s="78" t="s">
        <v>94</v>
      </c>
      <c r="E15" s="86">
        <v>5</v>
      </c>
      <c r="F15" s="86">
        <v>0</v>
      </c>
      <c r="G15" s="86">
        <v>502.6</v>
      </c>
      <c r="H15" s="86" t="s">
        <v>95</v>
      </c>
      <c r="I15" s="81">
        <v>-1</v>
      </c>
      <c r="J15" s="81">
        <v>0</v>
      </c>
    </row>
    <row r="16" spans="3:10" ht="24.75" thickBot="1" x14ac:dyDescent="0.3">
      <c r="C16" s="82">
        <v>6</v>
      </c>
      <c r="D16" s="83" t="s">
        <v>96</v>
      </c>
      <c r="E16" s="84">
        <v>0</v>
      </c>
      <c r="F16" s="84">
        <v>0</v>
      </c>
      <c r="G16" s="84" t="s">
        <v>95</v>
      </c>
      <c r="H16" s="84" t="s">
        <v>95</v>
      </c>
      <c r="I16" s="87"/>
      <c r="J16" s="85">
        <v>0</v>
      </c>
    </row>
    <row r="17" spans="3:10" ht="15.75" thickBot="1" x14ac:dyDescent="0.3">
      <c r="C17" s="77">
        <v>7</v>
      </c>
      <c r="D17" s="78" t="s">
        <v>97</v>
      </c>
      <c r="E17" s="86">
        <v>1</v>
      </c>
      <c r="F17" s="86">
        <v>0</v>
      </c>
      <c r="G17" s="86" t="s">
        <v>95</v>
      </c>
      <c r="H17" s="86" t="s">
        <v>95</v>
      </c>
      <c r="I17" s="88"/>
      <c r="J17" s="81">
        <v>0</v>
      </c>
    </row>
    <row r="18" spans="3:10" ht="15.75" thickBot="1" x14ac:dyDescent="0.3">
      <c r="C18" s="82">
        <v>8</v>
      </c>
      <c r="D18" s="83" t="s">
        <v>98</v>
      </c>
      <c r="E18" s="84">
        <v>2</v>
      </c>
      <c r="F18" s="84">
        <v>3</v>
      </c>
      <c r="G18" s="84">
        <v>503.1</v>
      </c>
      <c r="H18" s="84">
        <v>81.3</v>
      </c>
      <c r="I18" s="85">
        <v>-0.83799999999999997</v>
      </c>
      <c r="J18" s="85">
        <v>1.5E-3</v>
      </c>
    </row>
    <row r="19" spans="3:10" ht="36.75" thickBot="1" x14ac:dyDescent="0.3">
      <c r="C19" s="77">
        <v>9</v>
      </c>
      <c r="D19" s="78" t="s">
        <v>99</v>
      </c>
      <c r="E19" s="86">
        <v>22</v>
      </c>
      <c r="F19" s="86">
        <v>10</v>
      </c>
      <c r="G19" s="86">
        <v>69.2</v>
      </c>
      <c r="H19" s="86">
        <v>22.7</v>
      </c>
      <c r="I19" s="81">
        <v>-0.67100000000000004</v>
      </c>
      <c r="J19" s="81">
        <v>4.0000000000000002E-4</v>
      </c>
    </row>
    <row r="20" spans="3:10" ht="15.75" thickBot="1" x14ac:dyDescent="0.3">
      <c r="C20" s="82">
        <v>10</v>
      </c>
      <c r="D20" s="83" t="s">
        <v>100</v>
      </c>
      <c r="E20" s="84">
        <v>494</v>
      </c>
      <c r="F20" s="84">
        <v>377</v>
      </c>
      <c r="G20" s="84">
        <v>456</v>
      </c>
      <c r="H20" s="89">
        <v>1005.2</v>
      </c>
      <c r="I20" s="85">
        <v>1.204</v>
      </c>
      <c r="J20" s="85">
        <v>1.9199999999999998E-2</v>
      </c>
    </row>
    <row r="21" spans="3:10" ht="15.75" thickBot="1" x14ac:dyDescent="0.3">
      <c r="C21" s="77">
        <v>11</v>
      </c>
      <c r="D21" s="78" t="s">
        <v>101</v>
      </c>
      <c r="E21" s="86">
        <v>29</v>
      </c>
      <c r="F21" s="86">
        <v>0</v>
      </c>
      <c r="G21" s="86">
        <v>333.4</v>
      </c>
      <c r="H21" s="86" t="s">
        <v>95</v>
      </c>
      <c r="I21" s="81">
        <v>-1</v>
      </c>
      <c r="J21" s="81">
        <v>0</v>
      </c>
    </row>
    <row r="22" spans="3:10" ht="15.75" thickBot="1" x14ac:dyDescent="0.3">
      <c r="C22" s="82">
        <v>12</v>
      </c>
      <c r="D22" s="83" t="s">
        <v>102</v>
      </c>
      <c r="E22" s="84">
        <v>593</v>
      </c>
      <c r="F22" s="84">
        <v>429</v>
      </c>
      <c r="G22" s="89">
        <v>2587.1999999999998</v>
      </c>
      <c r="H22" s="89">
        <v>2899.1</v>
      </c>
      <c r="I22" s="85">
        <v>0.121</v>
      </c>
      <c r="J22" s="85">
        <v>5.5300000000000002E-2</v>
      </c>
    </row>
    <row r="23" spans="3:10" ht="15.75" thickBot="1" x14ac:dyDescent="0.3">
      <c r="C23" s="77">
        <v>13</v>
      </c>
      <c r="D23" s="78" t="s">
        <v>103</v>
      </c>
      <c r="E23" s="86">
        <v>1</v>
      </c>
      <c r="F23" s="86">
        <v>1</v>
      </c>
      <c r="G23" s="86" t="s">
        <v>95</v>
      </c>
      <c r="H23" s="86">
        <v>6</v>
      </c>
      <c r="I23" s="88"/>
      <c r="J23" s="81">
        <v>1E-4</v>
      </c>
    </row>
    <row r="24" spans="3:10" ht="36.75" thickBot="1" x14ac:dyDescent="0.3">
      <c r="C24" s="82">
        <v>14</v>
      </c>
      <c r="D24" s="83" t="s">
        <v>104</v>
      </c>
      <c r="E24" s="84">
        <v>0</v>
      </c>
      <c r="F24" s="84">
        <v>0</v>
      </c>
      <c r="G24" s="84" t="s">
        <v>95</v>
      </c>
      <c r="H24" s="84" t="s">
        <v>95</v>
      </c>
      <c r="I24" s="87"/>
      <c r="J24" s="85">
        <v>0</v>
      </c>
    </row>
    <row r="25" spans="3:10" ht="60.75" thickBot="1" x14ac:dyDescent="0.3">
      <c r="C25" s="77">
        <v>15</v>
      </c>
      <c r="D25" s="78" t="s">
        <v>105</v>
      </c>
      <c r="E25" s="86">
        <v>0</v>
      </c>
      <c r="F25" s="86">
        <v>0</v>
      </c>
      <c r="G25" s="86" t="s">
        <v>95</v>
      </c>
      <c r="H25" s="86" t="s">
        <v>95</v>
      </c>
      <c r="I25" s="88"/>
      <c r="J25" s="81">
        <v>0</v>
      </c>
    </row>
    <row r="26" spans="3:10" ht="48.75" thickBot="1" x14ac:dyDescent="0.3">
      <c r="C26" s="82">
        <v>16</v>
      </c>
      <c r="D26" s="83" t="s">
        <v>106</v>
      </c>
      <c r="E26" s="84">
        <v>4</v>
      </c>
      <c r="F26" s="84">
        <v>1</v>
      </c>
      <c r="G26" s="84">
        <v>44.6</v>
      </c>
      <c r="H26" s="84">
        <v>9.6</v>
      </c>
      <c r="I26" s="85">
        <v>-0.78400000000000003</v>
      </c>
      <c r="J26" s="85">
        <v>2.0000000000000001E-4</v>
      </c>
    </row>
    <row r="27" spans="3:10" ht="15.75" thickBot="1" x14ac:dyDescent="0.3">
      <c r="C27" s="175" t="s">
        <v>107</v>
      </c>
      <c r="D27" s="176"/>
      <c r="E27" s="176"/>
      <c r="F27" s="176"/>
      <c r="G27" s="176"/>
      <c r="H27" s="176"/>
      <c r="I27" s="176"/>
      <c r="J27" s="177"/>
    </row>
    <row r="28" spans="3:10" ht="24.75" thickBot="1" x14ac:dyDescent="0.3">
      <c r="C28" s="82">
        <v>1</v>
      </c>
      <c r="D28" s="83" t="s">
        <v>108</v>
      </c>
      <c r="E28" s="90">
        <v>15504</v>
      </c>
      <c r="F28" s="90">
        <v>15799</v>
      </c>
      <c r="G28" s="91">
        <v>16085.2</v>
      </c>
      <c r="H28" s="91">
        <v>17465.3</v>
      </c>
      <c r="I28" s="85">
        <v>8.5999999999999993E-2</v>
      </c>
      <c r="J28" s="85">
        <v>0.33300000000000002</v>
      </c>
    </row>
    <row r="29" spans="3:10" ht="15.75" thickBot="1" x14ac:dyDescent="0.3">
      <c r="C29" s="178" t="s">
        <v>109</v>
      </c>
      <c r="D29" s="179"/>
      <c r="E29" s="92">
        <v>47126</v>
      </c>
      <c r="F29" s="92">
        <v>35165</v>
      </c>
      <c r="G29" s="93">
        <v>47818.3</v>
      </c>
      <c r="H29" s="93">
        <v>52446</v>
      </c>
      <c r="I29" s="94">
        <v>9.7000000000000003E-2</v>
      </c>
      <c r="J29" s="95">
        <v>1</v>
      </c>
    </row>
  </sheetData>
  <mergeCells count="9">
    <mergeCell ref="C8:J8"/>
    <mergeCell ref="C27:J27"/>
    <mergeCell ref="C29:D29"/>
    <mergeCell ref="C6:C7"/>
    <mergeCell ref="D6:D7"/>
    <mergeCell ref="E6:F6"/>
    <mergeCell ref="G6:H6"/>
    <mergeCell ref="I6:I7"/>
    <mergeCell ref="J6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12F1-05D5-431F-AFD5-2DF4791A6C2A}">
  <dimension ref="D6:K15"/>
  <sheetViews>
    <sheetView workbookViewId="0">
      <selection activeCell="O34" sqref="O34"/>
    </sheetView>
  </sheetViews>
  <sheetFormatPr defaultRowHeight="15" x14ac:dyDescent="0.25"/>
  <cols>
    <col min="5" max="5" width="24.140625" bestFit="1" customWidth="1"/>
  </cols>
  <sheetData>
    <row r="6" spans="4:11" ht="15.75" thickBot="1" x14ac:dyDescent="0.3"/>
    <row r="7" spans="4:11" ht="38.25" customHeight="1" thickBot="1" x14ac:dyDescent="0.3">
      <c r="D7" s="190" t="s">
        <v>73</v>
      </c>
      <c r="E7" s="192" t="s">
        <v>110</v>
      </c>
      <c r="F7" s="194" t="s">
        <v>111</v>
      </c>
      <c r="G7" s="195"/>
      <c r="H7" s="194" t="s">
        <v>112</v>
      </c>
      <c r="I7" s="195"/>
      <c r="J7" s="190" t="s">
        <v>113</v>
      </c>
      <c r="K7" s="192" t="s">
        <v>59</v>
      </c>
    </row>
    <row r="8" spans="4:11" ht="15.75" thickBot="1" x14ac:dyDescent="0.3">
      <c r="D8" s="191"/>
      <c r="E8" s="193"/>
      <c r="F8" s="96" t="s">
        <v>26</v>
      </c>
      <c r="G8" s="96" t="s">
        <v>41</v>
      </c>
      <c r="H8" s="96" t="s">
        <v>26</v>
      </c>
      <c r="I8" s="96" t="s">
        <v>41</v>
      </c>
      <c r="J8" s="191"/>
      <c r="K8" s="193"/>
    </row>
    <row r="9" spans="4:11" ht="15.75" thickBot="1" x14ac:dyDescent="0.3">
      <c r="D9" s="97">
        <v>1</v>
      </c>
      <c r="E9" s="98" t="s">
        <v>114</v>
      </c>
      <c r="F9" s="99">
        <v>90</v>
      </c>
      <c r="G9" s="99">
        <v>345</v>
      </c>
      <c r="H9" s="99">
        <v>315.8</v>
      </c>
      <c r="I9" s="99">
        <v>479.9</v>
      </c>
      <c r="J9" s="100">
        <v>0.52</v>
      </c>
      <c r="K9" s="100">
        <v>0.23200000000000001</v>
      </c>
    </row>
    <row r="10" spans="4:11" ht="15.75" thickBot="1" x14ac:dyDescent="0.3">
      <c r="D10" s="101">
        <v>2</v>
      </c>
      <c r="E10" s="40" t="s">
        <v>115</v>
      </c>
      <c r="F10" s="102" t="s">
        <v>116</v>
      </c>
      <c r="G10" s="102">
        <v>2</v>
      </c>
      <c r="H10" s="102" t="s">
        <v>117</v>
      </c>
      <c r="I10" s="102">
        <v>0</v>
      </c>
      <c r="J10" s="103"/>
      <c r="K10" s="104">
        <v>0</v>
      </c>
    </row>
    <row r="11" spans="4:11" ht="15.75" thickBot="1" x14ac:dyDescent="0.3">
      <c r="D11" s="97">
        <v>3</v>
      </c>
      <c r="E11" s="98" t="s">
        <v>118</v>
      </c>
      <c r="F11" s="99">
        <v>121</v>
      </c>
      <c r="G11" s="99">
        <v>129</v>
      </c>
      <c r="H11" s="99">
        <v>49.1</v>
      </c>
      <c r="I11" s="99">
        <v>60.3</v>
      </c>
      <c r="J11" s="100">
        <v>0.22900000000000001</v>
      </c>
      <c r="K11" s="100">
        <v>2.9000000000000001E-2</v>
      </c>
    </row>
    <row r="12" spans="4:11" ht="15.75" thickBot="1" x14ac:dyDescent="0.3">
      <c r="D12" s="101">
        <v>4</v>
      </c>
      <c r="E12" s="40" t="s">
        <v>119</v>
      </c>
      <c r="F12" s="102">
        <v>853</v>
      </c>
      <c r="G12" s="102">
        <v>853</v>
      </c>
      <c r="H12" s="102">
        <v>382.8</v>
      </c>
      <c r="I12" s="102">
        <v>313.10000000000002</v>
      </c>
      <c r="J12" s="104">
        <v>-0.182</v>
      </c>
      <c r="K12" s="104">
        <v>0.152</v>
      </c>
    </row>
    <row r="13" spans="4:11" ht="15.75" thickBot="1" x14ac:dyDescent="0.3">
      <c r="D13" s="97">
        <v>5</v>
      </c>
      <c r="E13" s="98" t="s">
        <v>120</v>
      </c>
      <c r="F13" s="99">
        <v>325</v>
      </c>
      <c r="G13" s="99">
        <v>891</v>
      </c>
      <c r="H13" s="99">
        <v>869.9</v>
      </c>
      <c r="I13" s="99">
        <v>1211.4000000000001</v>
      </c>
      <c r="J13" s="100">
        <v>0.39300000000000002</v>
      </c>
      <c r="K13" s="100">
        <v>0.58699999999999997</v>
      </c>
    </row>
    <row r="14" spans="4:11" ht="15.75" thickBot="1" x14ac:dyDescent="0.3">
      <c r="D14" s="101">
        <v>6</v>
      </c>
      <c r="E14" s="40" t="s">
        <v>121</v>
      </c>
      <c r="F14" s="103"/>
      <c r="G14" s="102">
        <v>0</v>
      </c>
      <c r="H14" s="102" t="s">
        <v>15</v>
      </c>
      <c r="I14" s="102">
        <v>0</v>
      </c>
      <c r="J14" s="104">
        <v>0</v>
      </c>
      <c r="K14" s="104">
        <v>0</v>
      </c>
    </row>
    <row r="15" spans="4:11" ht="15.75" thickBot="1" x14ac:dyDescent="0.3">
      <c r="D15" s="188" t="s">
        <v>122</v>
      </c>
      <c r="E15" s="189"/>
      <c r="F15" s="105">
        <v>1449</v>
      </c>
      <c r="G15" s="105">
        <v>2193</v>
      </c>
      <c r="H15" s="106">
        <v>1617.5</v>
      </c>
      <c r="I15" s="106">
        <v>2064.6999999999998</v>
      </c>
      <c r="J15" s="107">
        <v>0.27600000000000002</v>
      </c>
      <c r="K15" s="107">
        <v>1</v>
      </c>
    </row>
  </sheetData>
  <mergeCells count="7">
    <mergeCell ref="J7:J8"/>
    <mergeCell ref="K7:K8"/>
    <mergeCell ref="D15:E15"/>
    <mergeCell ref="D7:D8"/>
    <mergeCell ref="E7:E8"/>
    <mergeCell ref="F7:G7"/>
    <mergeCell ref="H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F763-802E-4D1D-926B-4D6CE189739D}">
  <dimension ref="C6:J20"/>
  <sheetViews>
    <sheetView workbookViewId="0">
      <selection activeCell="K31" sqref="K31"/>
    </sheetView>
  </sheetViews>
  <sheetFormatPr defaultRowHeight="15" x14ac:dyDescent="0.25"/>
  <cols>
    <col min="4" max="4" width="41.7109375" customWidth="1"/>
  </cols>
  <sheetData>
    <row r="6" spans="3:10" ht="15.75" thickBot="1" x14ac:dyDescent="0.3"/>
    <row r="7" spans="3:10" ht="25.5" customHeight="1" thickBot="1" x14ac:dyDescent="0.3">
      <c r="C7" s="192" t="s">
        <v>73</v>
      </c>
      <c r="D7" s="192" t="s">
        <v>110</v>
      </c>
      <c r="E7" s="194" t="s">
        <v>123</v>
      </c>
      <c r="F7" s="195"/>
      <c r="G7" s="194" t="s">
        <v>112</v>
      </c>
      <c r="H7" s="195"/>
      <c r="I7" s="194" t="s">
        <v>124</v>
      </c>
      <c r="J7" s="195"/>
    </row>
    <row r="8" spans="3:10" ht="15.75" thickBot="1" x14ac:dyDescent="0.3">
      <c r="C8" s="193"/>
      <c r="D8" s="193"/>
      <c r="E8" s="108" t="s">
        <v>26</v>
      </c>
      <c r="F8" s="108" t="s">
        <v>41</v>
      </c>
      <c r="G8" s="108" t="s">
        <v>26</v>
      </c>
      <c r="H8" s="108" t="s">
        <v>41</v>
      </c>
      <c r="I8" s="108" t="s">
        <v>26</v>
      </c>
      <c r="J8" s="108" t="s">
        <v>41</v>
      </c>
    </row>
    <row r="9" spans="3:10" ht="15.75" thickBot="1" x14ac:dyDescent="0.3">
      <c r="C9" s="97">
        <v>1</v>
      </c>
      <c r="D9" s="109" t="s">
        <v>125</v>
      </c>
      <c r="E9" s="99">
        <v>3</v>
      </c>
      <c r="F9" s="99">
        <v>8</v>
      </c>
      <c r="G9" s="99">
        <v>54.1</v>
      </c>
      <c r="H9" s="99">
        <v>96.8</v>
      </c>
      <c r="I9" s="99" t="s">
        <v>71</v>
      </c>
      <c r="J9" s="99" t="s">
        <v>71</v>
      </c>
    </row>
    <row r="10" spans="3:10" ht="15.75" thickBot="1" x14ac:dyDescent="0.3">
      <c r="C10" s="101">
        <v>2</v>
      </c>
      <c r="D10" s="110" t="s">
        <v>91</v>
      </c>
      <c r="E10" s="102">
        <v>24</v>
      </c>
      <c r="F10" s="102">
        <v>33</v>
      </c>
      <c r="G10" s="102">
        <v>917.5</v>
      </c>
      <c r="H10" s="102">
        <v>1360.3</v>
      </c>
      <c r="I10" s="102">
        <v>3.4</v>
      </c>
      <c r="J10" s="102">
        <v>37.9</v>
      </c>
    </row>
    <row r="11" spans="3:10" ht="15.75" thickBot="1" x14ac:dyDescent="0.3">
      <c r="C11" s="97">
        <v>3</v>
      </c>
      <c r="D11" s="109" t="s">
        <v>126</v>
      </c>
      <c r="E11" s="99">
        <v>6</v>
      </c>
      <c r="F11" s="99">
        <v>15</v>
      </c>
      <c r="G11" s="99">
        <v>362</v>
      </c>
      <c r="H11" s="99">
        <v>496.9</v>
      </c>
      <c r="I11" s="99">
        <v>30.5</v>
      </c>
      <c r="J11" s="99">
        <v>192.5</v>
      </c>
    </row>
    <row r="12" spans="3:10" ht="15.75" thickBot="1" x14ac:dyDescent="0.3">
      <c r="C12" s="101">
        <v>4</v>
      </c>
      <c r="D12" s="110" t="s">
        <v>93</v>
      </c>
      <c r="E12" s="102">
        <v>6</v>
      </c>
      <c r="F12" s="102">
        <v>14</v>
      </c>
      <c r="G12" s="102">
        <v>89.3</v>
      </c>
      <c r="H12" s="102">
        <v>131.80000000000001</v>
      </c>
      <c r="I12" s="102" t="s">
        <v>71</v>
      </c>
      <c r="J12" s="102" t="s">
        <v>71</v>
      </c>
    </row>
    <row r="13" spans="3:10" ht="15.75" thickBot="1" x14ac:dyDescent="0.3">
      <c r="C13" s="97">
        <v>5</v>
      </c>
      <c r="D13" s="109" t="s">
        <v>94</v>
      </c>
      <c r="E13" s="99">
        <v>6</v>
      </c>
      <c r="F13" s="99">
        <v>14</v>
      </c>
      <c r="G13" s="99">
        <v>47.3</v>
      </c>
      <c r="H13" s="99">
        <v>205.6</v>
      </c>
      <c r="I13" s="99">
        <v>42.2</v>
      </c>
      <c r="J13" s="99" t="s">
        <v>71</v>
      </c>
    </row>
    <row r="14" spans="3:10" ht="15.75" thickBot="1" x14ac:dyDescent="0.3">
      <c r="C14" s="101">
        <v>6</v>
      </c>
      <c r="D14" s="110" t="s">
        <v>96</v>
      </c>
      <c r="E14" s="102">
        <v>0</v>
      </c>
      <c r="F14" s="102">
        <v>0</v>
      </c>
      <c r="G14" s="102" t="s">
        <v>71</v>
      </c>
      <c r="H14" s="102">
        <v>0</v>
      </c>
      <c r="I14" s="102" t="s">
        <v>71</v>
      </c>
      <c r="J14" s="102" t="s">
        <v>71</v>
      </c>
    </row>
    <row r="15" spans="3:10" ht="15.75" thickBot="1" x14ac:dyDescent="0.3">
      <c r="C15" s="97">
        <v>7</v>
      </c>
      <c r="D15" s="109" t="s">
        <v>97</v>
      </c>
      <c r="E15" s="99">
        <v>0</v>
      </c>
      <c r="F15" s="99">
        <v>1</v>
      </c>
      <c r="G15" s="99" t="s">
        <v>71</v>
      </c>
      <c r="H15" s="99">
        <v>3</v>
      </c>
      <c r="I15" s="99" t="s">
        <v>71</v>
      </c>
      <c r="J15" s="99" t="s">
        <v>71</v>
      </c>
    </row>
    <row r="16" spans="3:10" ht="15.75" thickBot="1" x14ac:dyDescent="0.3">
      <c r="C16" s="101">
        <v>8</v>
      </c>
      <c r="D16" s="110" t="s">
        <v>98</v>
      </c>
      <c r="E16" s="102">
        <v>2</v>
      </c>
      <c r="F16" s="102">
        <v>2</v>
      </c>
      <c r="G16" s="102">
        <v>94.6</v>
      </c>
      <c r="H16" s="102">
        <v>102.6</v>
      </c>
      <c r="I16" s="102" t="s">
        <v>71</v>
      </c>
      <c r="J16" s="102" t="s">
        <v>71</v>
      </c>
    </row>
    <row r="17" spans="3:10" ht="15.75" thickBot="1" x14ac:dyDescent="0.3">
      <c r="C17" s="97">
        <v>9</v>
      </c>
      <c r="D17" s="109" t="s">
        <v>100</v>
      </c>
      <c r="E17" s="99">
        <v>7</v>
      </c>
      <c r="F17" s="99">
        <v>16</v>
      </c>
      <c r="G17" s="99">
        <v>109.6</v>
      </c>
      <c r="H17" s="99">
        <v>753</v>
      </c>
      <c r="I17" s="99" t="s">
        <v>71</v>
      </c>
      <c r="J17" s="99">
        <v>152.80000000000001</v>
      </c>
    </row>
    <row r="18" spans="3:10" ht="15.75" thickBot="1" x14ac:dyDescent="0.3">
      <c r="C18" s="101">
        <v>10</v>
      </c>
      <c r="D18" s="110" t="s">
        <v>101</v>
      </c>
      <c r="E18" s="102">
        <v>8</v>
      </c>
      <c r="F18" s="102">
        <v>15</v>
      </c>
      <c r="G18" s="102">
        <v>28.1</v>
      </c>
      <c r="H18" s="102">
        <v>52.5</v>
      </c>
      <c r="I18" s="102" t="s">
        <v>71</v>
      </c>
      <c r="J18" s="102" t="s">
        <v>71</v>
      </c>
    </row>
    <row r="19" spans="3:10" ht="15.75" thickBot="1" x14ac:dyDescent="0.3">
      <c r="C19" s="97">
        <v>11</v>
      </c>
      <c r="D19" s="109" t="s">
        <v>106</v>
      </c>
      <c r="E19" s="99">
        <v>2</v>
      </c>
      <c r="F19" s="99">
        <v>2</v>
      </c>
      <c r="G19" s="99">
        <v>32.6</v>
      </c>
      <c r="H19" s="99">
        <v>12.6</v>
      </c>
      <c r="I19" s="99" t="s">
        <v>71</v>
      </c>
      <c r="J19" s="99" t="s">
        <v>71</v>
      </c>
    </row>
    <row r="20" spans="3:10" ht="15.75" thickBot="1" x14ac:dyDescent="0.3">
      <c r="C20" s="196" t="s">
        <v>127</v>
      </c>
      <c r="D20" s="197"/>
      <c r="E20" s="111">
        <v>64</v>
      </c>
      <c r="F20" s="111">
        <v>120</v>
      </c>
      <c r="G20" s="112">
        <v>1735.3</v>
      </c>
      <c r="H20" s="112">
        <v>3215.2</v>
      </c>
      <c r="I20" s="111">
        <v>76.099999999999994</v>
      </c>
      <c r="J20" s="111">
        <v>383.2</v>
      </c>
    </row>
  </sheetData>
  <mergeCells count="6">
    <mergeCell ref="C20:D20"/>
    <mergeCell ref="C7:C8"/>
    <mergeCell ref="D7:D8"/>
    <mergeCell ref="E7:F7"/>
    <mergeCell ref="G7:H7"/>
    <mergeCell ref="I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Хөрөнгө</vt:lpstr>
      <vt:lpstr>Өр төлбөр</vt:lpstr>
      <vt:lpstr>Хураамж</vt:lpstr>
      <vt:lpstr>Нөхөн төлбөр</vt:lpstr>
      <vt:lpstr>Ашигт ажиллагаа</vt:lpstr>
      <vt:lpstr>Ердийн даатгал орлогын дэлгэрэн</vt:lpstr>
      <vt:lpstr>Урт хугацааны даатгал </vt:lpstr>
      <vt:lpstr>Давхар даатгал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2023-09-01T01:13:07Z</dcterms:created>
  <dcterms:modified xsi:type="dcterms:W3CDTF">2023-09-06T03:55:40Z</dcterms:modified>
</cp:coreProperties>
</file>